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3"/>
  </bookViews>
  <sheets>
    <sheet name="KONSOLIDE-GELIR TABLOSU" sheetId="1" r:id="rId1"/>
    <sheet name="KONSOLIDE-AKTIF" sheetId="2" r:id="rId2"/>
    <sheet name="KONSOLIDE-PASIF" sheetId="3" r:id="rId3"/>
    <sheet name="KONSOLIDE-NAKIT AKIM" sheetId="4" r:id="rId4"/>
  </sheets>
  <definedNames/>
  <calcPr fullCalcOnLoad="1"/>
</workbook>
</file>

<file path=xl/sharedStrings.xml><?xml version="1.0" encoding="utf-8"?>
<sst xmlns="http://schemas.openxmlformats.org/spreadsheetml/2006/main" count="417" uniqueCount="247">
  <si>
    <t>ÖNCEKİ DÖNEM</t>
  </si>
  <si>
    <t>BRÜT SATIŞLAR</t>
  </si>
  <si>
    <t>NET SATIŞLAR</t>
  </si>
  <si>
    <t>BRÜT SATIŞ KARI VEYA ZARARI</t>
  </si>
  <si>
    <t>FAALİYET KARI VEYA ZARARI</t>
  </si>
  <si>
    <t>FİNANSMAN GİDERLERİ (-)</t>
  </si>
  <si>
    <t>OLAĞANDIŞI GELİR VE KARLAR</t>
  </si>
  <si>
    <t>DÖNEM KARI VEYA ZARARI</t>
  </si>
  <si>
    <t>DÖNEM NET KARI VEYA ZARARI</t>
  </si>
  <si>
    <t>Diğer Gelirler</t>
  </si>
  <si>
    <t>Bağış ve Yardımlar</t>
  </si>
  <si>
    <t>AKTİF (VARLIKLAR)</t>
  </si>
  <si>
    <t>CARİ DÖNEM</t>
  </si>
  <si>
    <t>I.</t>
  </si>
  <si>
    <t>DÖNEN VARLIKLAR</t>
  </si>
  <si>
    <t>1-</t>
  </si>
  <si>
    <t>Hazır Değerler</t>
  </si>
  <si>
    <t>Kasa</t>
  </si>
  <si>
    <t>2-</t>
  </si>
  <si>
    <t>Bankalar</t>
  </si>
  <si>
    <t>3-</t>
  </si>
  <si>
    <t>Alınan Çekler</t>
  </si>
  <si>
    <t>4-</t>
  </si>
  <si>
    <t>Diğer Hazır Değerler</t>
  </si>
  <si>
    <t>B-</t>
  </si>
  <si>
    <t>Menkul Kıymetler</t>
  </si>
  <si>
    <t>C-</t>
  </si>
  <si>
    <t>Ticari Alacaklar</t>
  </si>
  <si>
    <t>Alıcılar</t>
  </si>
  <si>
    <t>Verilen Depozito ve Teminatlar</t>
  </si>
  <si>
    <t>D-</t>
  </si>
  <si>
    <t>Diğer Alacaklar</t>
  </si>
  <si>
    <t>Ortaklardan Alacaklar</t>
  </si>
  <si>
    <t>İştiraklerden Alacaklar</t>
  </si>
  <si>
    <t>Personelden Alacaklar</t>
  </si>
  <si>
    <t>Diğer Çeşitli  Alacaklar</t>
  </si>
  <si>
    <t>5-</t>
  </si>
  <si>
    <t>Şüpheli Diğer Alacaklar</t>
  </si>
  <si>
    <t>6-</t>
  </si>
  <si>
    <t>Şüpheli Diğer Alacaklar Karşılığı (-)</t>
  </si>
  <si>
    <t>E-</t>
  </si>
  <si>
    <t>Stoklar</t>
  </si>
  <si>
    <t>İlk Madde Malzeme</t>
  </si>
  <si>
    <t>Ticari Mallar</t>
  </si>
  <si>
    <t>Diğer Stoklar</t>
  </si>
  <si>
    <t>G-</t>
  </si>
  <si>
    <t>Gelecek Aylara Gider ve Gelir Tahakkukları</t>
  </si>
  <si>
    <t>Gelecek Aylara Ait Giderler</t>
  </si>
  <si>
    <t>H-</t>
  </si>
  <si>
    <t>Diğer Dönen Varlıklar</t>
  </si>
  <si>
    <t>Peşin Ödenen Vergi ve Fonlar</t>
  </si>
  <si>
    <t>Devreden Katma Değer Vergisi</t>
  </si>
  <si>
    <t>İş Avansları</t>
  </si>
  <si>
    <t>DÖNEN VARLIKLAR TOPLAMI</t>
  </si>
  <si>
    <t>II.</t>
  </si>
  <si>
    <t>DURAN VARLIKLAR</t>
  </si>
  <si>
    <t>A-</t>
  </si>
  <si>
    <t>Mali Duran Varlıklar</t>
  </si>
  <si>
    <t>İştirakler</t>
  </si>
  <si>
    <t>Maddi Duran Varlıklar</t>
  </si>
  <si>
    <t>Arsa ve Araziler</t>
  </si>
  <si>
    <t>Binalar</t>
  </si>
  <si>
    <t>Tesis Makine ve Cihazlar</t>
  </si>
  <si>
    <t>Taşıtlar</t>
  </si>
  <si>
    <t>Demirbaşlar</t>
  </si>
  <si>
    <t>Birikmiş Amortismanlar (-)</t>
  </si>
  <si>
    <t>Maddi Olmayan Duran Varlıklar</t>
  </si>
  <si>
    <t>Kuruluş ve Örgütlenme Giderleri</t>
  </si>
  <si>
    <t>Özel Maliyetler</t>
  </si>
  <si>
    <t>Gelecek Yıllara Ait Giderler ve Gelir Tahakkukları</t>
  </si>
  <si>
    <t>Diğer Duran Varlıklar</t>
  </si>
  <si>
    <t>Gelecek Yıllarda İndirilecek KDV</t>
  </si>
  <si>
    <t>DURAN VARLIKLAR TOPLAMI</t>
  </si>
  <si>
    <t>AKTİF (VARLIKLAR) TOPLAMI</t>
  </si>
  <si>
    <t>NAZIM HESAPLAR</t>
  </si>
  <si>
    <t>PASİF (KAYNAKLAR)</t>
  </si>
  <si>
    <t>1.</t>
  </si>
  <si>
    <t>KISA VADELİ YABANCI KAYNAKLAR</t>
  </si>
  <si>
    <t>Mali Borçlar</t>
  </si>
  <si>
    <t>Banka Kredileri</t>
  </si>
  <si>
    <t>Ticari Borçlar</t>
  </si>
  <si>
    <t>Satıcılar</t>
  </si>
  <si>
    <t>Diğer Borçlar</t>
  </si>
  <si>
    <t>Ortaklara Borçlar</t>
  </si>
  <si>
    <t>Diğer Çeşitli Borçlar</t>
  </si>
  <si>
    <t>Personele Borçlar</t>
  </si>
  <si>
    <t>Alınan Avanslar</t>
  </si>
  <si>
    <t>Yıllara Yaygın İnşaat ve On.Haked.</t>
  </si>
  <si>
    <t>F-</t>
  </si>
  <si>
    <t>Ödenecek Vergi ve Diğ.Yükümlülükler</t>
  </si>
  <si>
    <t>Ödenecek Vergi ve Fonlar</t>
  </si>
  <si>
    <t>Ödenecek Sosyal Güvenlik Kesintileri</t>
  </si>
  <si>
    <t>Ödenecek Diğer Yükümlülükler</t>
  </si>
  <si>
    <t>Borç ve Gider Karşılıkları</t>
  </si>
  <si>
    <t>Gelecek Aylara Ait Gelir ve Gid.Tah.</t>
  </si>
  <si>
    <t>I-</t>
  </si>
  <si>
    <t>Diğer Kısa Vadeli Yabancı Kaynaklar</t>
  </si>
  <si>
    <t>KISA VADELİ YABANCI KAYNAKLAR TOPLAMI</t>
  </si>
  <si>
    <t>II-</t>
  </si>
  <si>
    <t>UZUN VADELİ YABANCI KAYNAKLAR</t>
  </si>
  <si>
    <t>Alınan Depozito ve Teminatlar</t>
  </si>
  <si>
    <t>Gelecek Yıllara Ait Gelirler ve Gider Tahakkukları</t>
  </si>
  <si>
    <t>Diğer Uzun Vadeli Yabancı Kaynaklar</t>
  </si>
  <si>
    <t>UZUN VADELİ YABANCI KAYNAKLAR TOPLAMI</t>
  </si>
  <si>
    <t>III-</t>
  </si>
  <si>
    <t>ÖZKAYNAKLAR</t>
  </si>
  <si>
    <t>Ödenmiş Sermaye</t>
  </si>
  <si>
    <t>Sermaye</t>
  </si>
  <si>
    <t>Ödenmemiş Sermaye (-)</t>
  </si>
  <si>
    <t>Sermaye Yedekleri</t>
  </si>
  <si>
    <t>MDV Yeniden Değerleme Artışları</t>
  </si>
  <si>
    <t>İştirakler Yeniden Değerleme Artışları</t>
  </si>
  <si>
    <t>Kar Yedekleri</t>
  </si>
  <si>
    <t>Geçmiş Yıl Karları</t>
  </si>
  <si>
    <t>Geçmiş Yıllar Zararları (-)</t>
  </si>
  <si>
    <t>Dönem Net Karı (Zararı)</t>
  </si>
  <si>
    <t>ÖZ KAYNAKLAR TOPLAMI</t>
  </si>
  <si>
    <t>PASİF (KAYNAKLAR) TOPLAMI</t>
  </si>
  <si>
    <t>Personel Avansları</t>
  </si>
  <si>
    <t>Bağlı Ortaklıklardan Alacaklar</t>
  </si>
  <si>
    <t>Bağlı Menkul Kıymetler</t>
  </si>
  <si>
    <t>Bağlı Ortaklıklar</t>
  </si>
  <si>
    <t>Özel Fonlar</t>
  </si>
  <si>
    <t>Önceki Dönem Gelir ve Karlar</t>
  </si>
  <si>
    <t>Dönem Net Gelir veya Gider Fazlası</t>
  </si>
  <si>
    <t>7-</t>
  </si>
  <si>
    <t>Şüpheli Ticari Alacaklar</t>
  </si>
  <si>
    <t>Şüpheli Ticari Alacaklar Karşılığı (-)</t>
  </si>
  <si>
    <t>Gelecek Yıllara Ait Giderler</t>
  </si>
  <si>
    <t>Kamu Kesimi Tahvil Senet ve Bonoları</t>
  </si>
  <si>
    <t>Faiz Gelirleri</t>
  </si>
  <si>
    <t>Yer Altı ve Yer Üstü Düzenleri</t>
  </si>
  <si>
    <t>TMO MENSUPLARI SOSYAL YARDIM SANDIĞI VAKFI</t>
  </si>
  <si>
    <t>A. DÖNEM BAŞI NAKİT MEVCUDU</t>
  </si>
  <si>
    <t>B. DÖNEM İÇİ NAKİT GİRİŞLERİ</t>
  </si>
  <si>
    <t xml:space="preserve">    1- Satışlardan Elde Edilen Nakit</t>
  </si>
  <si>
    <t xml:space="preserve">        a) Net Satışlar</t>
  </si>
  <si>
    <t xml:space="preserve">        b) Ticari Alacaklardaki Azalışlar</t>
  </si>
  <si>
    <t xml:space="preserve">        c) Ticari Alacaklardaki Artışlar (-)</t>
  </si>
  <si>
    <t xml:space="preserve">    2- Diğer Faaliyetlerden Olağan Gelir ve Karlardan Dolayı Sağlanan Nakit</t>
  </si>
  <si>
    <t xml:space="preserve">    3- Olağandışı Gelir ve Karlardan Sağlanan Nakit</t>
  </si>
  <si>
    <t xml:space="preserve">    4- Kısa Vadeli Yabancı Kaynaklardaki Artışlardan Sağlanan Nakit</t>
  </si>
  <si>
    <t xml:space="preserve">        (Alımlarla İlgili Olmayan)</t>
  </si>
  <si>
    <t xml:space="preserve">        a) Menkul Kıymet İhraçlarından</t>
  </si>
  <si>
    <t xml:space="preserve">        b) Alınan Krediler</t>
  </si>
  <si>
    <t xml:space="preserve">        c) Diğer Artışlar</t>
  </si>
  <si>
    <t xml:space="preserve">     5- Uzun Vadeli Yabancı Kaynaklardaki Artışlardan Sağlanan Nakit</t>
  </si>
  <si>
    <t xml:space="preserve">    6- Sermaye Artışından Sağlanan Nakit</t>
  </si>
  <si>
    <t xml:space="preserve">    7- Hisse Senedi İhraç Primlerinden Sağlanan Nakit</t>
  </si>
  <si>
    <t xml:space="preserve">    8- Diğer Nakit Girişleri</t>
  </si>
  <si>
    <t>C. DÖNEM İÇİ NAKİT ÇIKIŞLARI</t>
  </si>
  <si>
    <t xml:space="preserve">    1- Maliyetlerden Kaynaklanan Nakit Çıkışları</t>
  </si>
  <si>
    <t xml:space="preserve">        a) Satışların Maliyeti</t>
  </si>
  <si>
    <t xml:space="preserve">        b) Stoklardaki Artışlar</t>
  </si>
  <si>
    <t xml:space="preserve">        c) Ticari Borçlardaki (Alımlardan Kaynaklanan) Azalışlar</t>
  </si>
  <si>
    <t xml:space="preserve">        d) Ticari Borçlardaki (Alımlardan Kaynaklanan) Artışlar (-)</t>
  </si>
  <si>
    <t xml:space="preserve">        e) Amortisman ve Nakit Çıkışı Gerektirmeyen Giderler (-)</t>
  </si>
  <si>
    <t xml:space="preserve">         f) Stoklardaki Azalışlar (-) </t>
  </si>
  <si>
    <t xml:space="preserve">    2- Faaliyet Giderlerine İlişkin Nakit Çıkışları</t>
  </si>
  <si>
    <t xml:space="preserve">        a) Araştırma ve Geliştirme Giderleri</t>
  </si>
  <si>
    <t xml:space="preserve">        b) Pazarlama Satış ve Dağıtım Giderleri</t>
  </si>
  <si>
    <t xml:space="preserve">        c) Genel Yönetim Giderleri</t>
  </si>
  <si>
    <t xml:space="preserve">        d) Amortisman ve Nakit Çıkışı Gerektirmeyen Giderler (-)</t>
  </si>
  <si>
    <t xml:space="preserve">    3- Diğer Faatliyetlerden Olağan Gider ve Zararlara İlişkin Nakit Çıkışları</t>
  </si>
  <si>
    <t xml:space="preserve">        a) Diğer Faaliyetlerle İlgili Olağan Gider ve Zararlar</t>
  </si>
  <si>
    <t xml:space="preserve">        b) Amortisman ve Nakit Çıkışı Gerektirmeyen Diğer Gider ve Zararlar (-)</t>
  </si>
  <si>
    <t xml:space="preserve">    4- Finansman Giderlerinden Dolayı Nakit Çıkışları</t>
  </si>
  <si>
    <t xml:space="preserve">    5- Olağandışı Gider ve Zararlardan Dolayı Nakit Çıkışları</t>
  </si>
  <si>
    <t xml:space="preserve">        a) Olağandışı Gider ve Zararlar</t>
  </si>
  <si>
    <t xml:space="preserve">    6- Duran Varlık Yatırımlarına İlişkin Nakit Çıkışları</t>
  </si>
  <si>
    <t xml:space="preserve">    7- Kısa Vadeli Yabancı Kaynak Ödemeleri (Alımlarla İlgili Olmayan)</t>
  </si>
  <si>
    <t xml:space="preserve">        a) Menkul Kıymetler Anapara Ödemeleri</t>
  </si>
  <si>
    <t xml:space="preserve">        b) Alınan Krediler Anapara Ödemeleri</t>
  </si>
  <si>
    <t xml:space="preserve">        c) Diğer Ödemeler</t>
  </si>
  <si>
    <t xml:space="preserve">    8- Uzun Vadeli Yabancı Kaynak Ödemeleri (Alımlarla İlgili Olmayan</t>
  </si>
  <si>
    <t xml:space="preserve">    9- Ödenen Vergi ve Benzerleri</t>
  </si>
  <si>
    <t xml:space="preserve">   10- Ödenen Temettüler</t>
  </si>
  <si>
    <t xml:space="preserve">   11- Diğer Nakit Çıkışları</t>
  </si>
  <si>
    <t>D. DÖNEM SONU NAKİT MEVCUDU (A + B - C)</t>
  </si>
  <si>
    <t>E. NAKİT ARTIŞ VEYA AZALIŞ (B - C)</t>
  </si>
  <si>
    <t>Gelir Tahakkukları</t>
  </si>
  <si>
    <t>Bağlı Ortaklara Borçlar</t>
  </si>
  <si>
    <t>TMO MENSUPLARI SOSYAL YARDIM SANDIĞI VAKFI İKTİSADİ İŞLETMESİ</t>
  </si>
  <si>
    <t>A</t>
  </si>
  <si>
    <t>-</t>
  </si>
  <si>
    <t>Yurtiçi Satışlar</t>
  </si>
  <si>
    <t>Yurtdışı Satışlar</t>
  </si>
  <si>
    <t>B</t>
  </si>
  <si>
    <t>SATIŞ İNDİRİMLERİ ( - )</t>
  </si>
  <si>
    <t>Satıştan İadeler (-)</t>
  </si>
  <si>
    <t>Satış İskontoları (-)</t>
  </si>
  <si>
    <t>Diğer İndirimler</t>
  </si>
  <si>
    <t>C</t>
  </si>
  <si>
    <t>SATIŞLARIN MALİYETİ ( - )</t>
  </si>
  <si>
    <t>Satılan Mamüller Maliyeti (-)</t>
  </si>
  <si>
    <t>Satılan Ticari Mallar Maliyeti (-)</t>
  </si>
  <si>
    <t>Satılan Hizmet Maliyeti (-)</t>
  </si>
  <si>
    <t>Diğer Satışların  Maliyeti (-)</t>
  </si>
  <si>
    <t>D</t>
  </si>
  <si>
    <t>FAALİYET GİDERLERİ ( - )</t>
  </si>
  <si>
    <t>Araştırma ve Geliştirme Giderleri (-)</t>
  </si>
  <si>
    <t>Pazarlama Satış ve Dağıtım Giderleri (-)</t>
  </si>
  <si>
    <t>Genel Yönetim Giderleri (-)</t>
  </si>
  <si>
    <t>E</t>
  </si>
  <si>
    <t>İştiraklerden Temettü Gelirleri</t>
  </si>
  <si>
    <t>Bağlı Ortaklıklardan Temettü Gelirleri</t>
  </si>
  <si>
    <t>Komisyon Gelirleri</t>
  </si>
  <si>
    <t>Konusu Kalmayan Karşılıklar</t>
  </si>
  <si>
    <t>Menkul Kıymet Satış Karları</t>
  </si>
  <si>
    <t>Kambiyo Karları</t>
  </si>
  <si>
    <t>Reeskont Faiz Gelirleri</t>
  </si>
  <si>
    <t>Enflasyon Düzeltmesi Karları</t>
  </si>
  <si>
    <t>F</t>
  </si>
  <si>
    <t>Komisyon Giderleri (-)</t>
  </si>
  <si>
    <t>Karşılık Giderleri (-)</t>
  </si>
  <si>
    <t>Menkul Kıymet Satış Zararları (-)</t>
  </si>
  <si>
    <t>Kambiyo Zararları (-)</t>
  </si>
  <si>
    <t>Reeskont Faiz Giderleri (-)</t>
  </si>
  <si>
    <t>Enflasyon Düzeltmesi Zararları (-)</t>
  </si>
  <si>
    <t>Diğer Gider ve Zararlar (-)</t>
  </si>
  <si>
    <t>G</t>
  </si>
  <si>
    <t>Kısa Vadeli Borçlanma Giderleri (-)</t>
  </si>
  <si>
    <t>Uzun Vadeli Borçlanma Giderleri (-)</t>
  </si>
  <si>
    <t>OLAĞAN KAR VEYA ZARAR</t>
  </si>
  <si>
    <t>H</t>
  </si>
  <si>
    <t>Önceki Dönem Gelir ve Karları</t>
  </si>
  <si>
    <t>Diğer Olağandışı Gelir ve Karlar</t>
  </si>
  <si>
    <t>I</t>
  </si>
  <si>
    <t>OLAĞANDIŞI GİDER VE ZARARLAR ( - )</t>
  </si>
  <si>
    <t>Çalışmayan Kısım Gider ve Zararları (-)</t>
  </si>
  <si>
    <t>Önceki Dönem Gider ve Zararları (-)</t>
  </si>
  <si>
    <t>Diğer Olağandışı Gider ve Zararlar (-)</t>
  </si>
  <si>
    <t>DÖNEM KARI VE DİĞER YASAL YÜKÜMLÜLÜK</t>
  </si>
  <si>
    <t>KARŞILIKLARI ( - )</t>
  </si>
  <si>
    <t>Amaca Yönelik Giderler (-)</t>
  </si>
  <si>
    <t>Prim ve Aidatlar</t>
  </si>
  <si>
    <t>Faaliyetle İlgili Diğer Olağan Gelir ve Karlar</t>
  </si>
  <si>
    <t>DİĞER FAALİYETLERDEN OLAĞAN GELİR VE KARLAR
(Diğer Faaliyetlerden Gelir veya Gider Fazlası)</t>
  </si>
  <si>
    <t>DİĞER FAALİYETLERDEN OLAĞAN GİDER VE ZARARLAR ( -)
(Faaliyet Gelir veya Gider Fazlası)</t>
  </si>
  <si>
    <t>KONSOLİDE GELİR TABLOSU</t>
  </si>
  <si>
    <t xml:space="preserve">TMO MENSUPLARI SOSYAL YARDIM SANDIĞI VAKFI </t>
  </si>
  <si>
    <t>AYRINTILI KONSOLİDE BİLANÇOSU</t>
  </si>
  <si>
    <t>Merkez ve Şubeler Cari Hesabı</t>
  </si>
  <si>
    <t>TMO MENSUPLARI SOSYAL YARDIM SANDIĞI VAKFI İKTİSADİ İŞLETMESİ KONSOLİDE</t>
  </si>
  <si>
    <t>Dönem Karı Vergi ve Diğer Yasal Yük.Karşılıkları</t>
  </si>
  <si>
    <t>Dönem Karı Peşin Ödenen Vergi ve Diğer Yüküm.(-)</t>
  </si>
  <si>
    <t>2019 YILI NAKİT AKIM TABLOSU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</si>
</sst>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\-#,##0"/>
    <numFmt numFmtId="181" formatCode="dd/mm/yyyy;@"/>
  </numFmts>
  <fonts count="52">
    <font>
      <sz val="10"/>
      <name val="Arial"/>
      <family val="0"/>
    </font>
    <font>
      <sz val="10"/>
      <name val="Tahoma"/>
      <family val="2"/>
    </font>
    <font>
      <sz val="10"/>
      <color indexed="48"/>
      <name val="Tahoma"/>
      <family val="2"/>
    </font>
    <font>
      <sz val="10"/>
      <color indexed="10"/>
      <name val="Tahoma"/>
      <family val="2"/>
    </font>
    <font>
      <b/>
      <sz val="14"/>
      <color indexed="60"/>
      <name val="Calibri"/>
      <family val="2"/>
    </font>
    <font>
      <b/>
      <sz val="11"/>
      <color indexed="18"/>
      <name val="Calibri"/>
      <family val="2"/>
    </font>
    <font>
      <b/>
      <sz val="10"/>
      <color indexed="18"/>
      <name val="Fujiyama"/>
      <family val="2"/>
    </font>
    <font>
      <sz val="10"/>
      <color indexed="18"/>
      <name val="Arial"/>
      <family val="2"/>
    </font>
    <font>
      <sz val="10"/>
      <color indexed="18"/>
      <name val="Fujiyama"/>
      <family val="2"/>
    </font>
    <font>
      <sz val="11"/>
      <color indexed="18"/>
      <name val="Calibri"/>
      <family val="2"/>
    </font>
    <font>
      <sz val="12"/>
      <name val="Tahoma"/>
      <family val="2"/>
    </font>
    <font>
      <b/>
      <sz val="11"/>
      <color indexed="48"/>
      <name val="Arial Tur"/>
      <family val="0"/>
    </font>
    <font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0.39998000860214233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6" fillId="0" borderId="10" xfId="47" applyFont="1" applyBorder="1">
      <alignment/>
      <protection/>
    </xf>
    <xf numFmtId="0" fontId="7" fillId="0" borderId="10" xfId="47" applyFont="1" applyBorder="1">
      <alignment/>
      <protection/>
    </xf>
    <xf numFmtId="0" fontId="8" fillId="0" borderId="10" xfId="47" applyFont="1" applyBorder="1">
      <alignment/>
      <protection/>
    </xf>
    <xf numFmtId="0" fontId="9" fillId="0" borderId="1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6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5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4" fontId="13" fillId="32" borderId="26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4" fontId="12" fillId="32" borderId="28" xfId="0" applyNumberFormat="1" applyFont="1" applyFill="1" applyBorder="1" applyAlignment="1">
      <alignment/>
    </xf>
    <xf numFmtId="4" fontId="13" fillId="0" borderId="29" xfId="0" applyNumberFormat="1" applyFont="1" applyBorder="1" applyAlignment="1">
      <alignment/>
    </xf>
    <xf numFmtId="4" fontId="13" fillId="0" borderId="30" xfId="0" applyNumberFormat="1" applyFont="1" applyBorder="1" applyAlignment="1">
      <alignment/>
    </xf>
    <xf numFmtId="4" fontId="13" fillId="32" borderId="30" xfId="0" applyNumberFormat="1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4" fontId="14" fillId="0" borderId="29" xfId="0" applyNumberFormat="1" applyFont="1" applyBorder="1" applyAlignment="1">
      <alignment/>
    </xf>
    <xf numFmtId="4" fontId="14" fillId="0" borderId="30" xfId="0" applyNumberFormat="1" applyFont="1" applyBorder="1" applyAlignment="1">
      <alignment/>
    </xf>
    <xf numFmtId="4" fontId="14" fillId="32" borderId="30" xfId="0" applyNumberFormat="1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2" fillId="0" borderId="33" xfId="0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32" borderId="35" xfId="0" applyNumberFormat="1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18" xfId="0" applyFont="1" applyBorder="1" applyAlignment="1">
      <alignment/>
    </xf>
    <xf numFmtId="4" fontId="12" fillId="0" borderId="40" xfId="0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4" fontId="12" fillId="32" borderId="41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2" fillId="32" borderId="0" xfId="0" applyNumberFormat="1" applyFont="1" applyFill="1" applyAlignment="1">
      <alignment/>
    </xf>
    <xf numFmtId="0" fontId="13" fillId="0" borderId="15" xfId="0" applyFont="1" applyBorder="1" applyAlignment="1">
      <alignment/>
    </xf>
    <xf numFmtId="4" fontId="13" fillId="0" borderId="28" xfId="0" applyNumberFormat="1" applyFont="1" applyBorder="1" applyAlignment="1">
      <alignment/>
    </xf>
    <xf numFmtId="4" fontId="13" fillId="32" borderId="28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6" fillId="0" borderId="42" xfId="47" applyFont="1" applyBorder="1">
      <alignment/>
      <protection/>
    </xf>
    <xf numFmtId="4" fontId="5" fillId="0" borderId="42" xfId="0" applyNumberFormat="1" applyFont="1" applyFill="1" applyBorder="1" applyAlignment="1">
      <alignment/>
    </xf>
    <xf numFmtId="0" fontId="13" fillId="0" borderId="23" xfId="0" applyFont="1" applyBorder="1" applyAlignment="1">
      <alignment horizontal="left" wrapText="1"/>
    </xf>
    <xf numFmtId="0" fontId="13" fillId="0" borderId="23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1" fillId="0" borderId="0" xfId="0" applyFont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181" fontId="12" fillId="0" borderId="19" xfId="0" applyNumberFormat="1" applyFont="1" applyBorder="1" applyAlignment="1">
      <alignment horizontal="center"/>
    </xf>
    <xf numFmtId="181" fontId="12" fillId="0" borderId="2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14" fontId="51" fillId="0" borderId="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zoomScalePageLayoutView="0" workbookViewId="0" topLeftCell="A52">
      <selection activeCell="G75" sqref="G75"/>
    </sheetView>
  </sheetViews>
  <sheetFormatPr defaultColWidth="9.140625" defaultRowHeight="12.75"/>
  <cols>
    <col min="1" max="1" width="2.8515625" style="73" bestFit="1" customWidth="1"/>
    <col min="2" max="2" width="3.00390625" style="73" bestFit="1" customWidth="1"/>
    <col min="3" max="3" width="1.57421875" style="73" bestFit="1" customWidth="1"/>
    <col min="4" max="4" width="41.00390625" style="73" customWidth="1"/>
    <col min="5" max="5" width="11.421875" style="74" customWidth="1"/>
    <col min="6" max="6" width="12.28125" style="74" bestFit="1" customWidth="1"/>
    <col min="7" max="7" width="11.7109375" style="74" bestFit="1" customWidth="1"/>
    <col min="8" max="8" width="12.28125" style="75" bestFit="1" customWidth="1"/>
  </cols>
  <sheetData>
    <row r="1" spans="1:8" ht="15">
      <c r="A1" s="85" t="s">
        <v>240</v>
      </c>
      <c r="B1" s="85"/>
      <c r="C1" s="85"/>
      <c r="D1" s="85"/>
      <c r="E1" s="85"/>
      <c r="F1" s="85"/>
      <c r="G1" s="85"/>
      <c r="H1" s="85"/>
    </row>
    <row r="2" spans="1:8" ht="15">
      <c r="A2" s="85" t="s">
        <v>182</v>
      </c>
      <c r="B2" s="85"/>
      <c r="C2" s="85"/>
      <c r="D2" s="85"/>
      <c r="E2" s="85"/>
      <c r="F2" s="85"/>
      <c r="G2" s="85"/>
      <c r="H2" s="85"/>
    </row>
    <row r="3" spans="1:8" ht="15.75" thickBot="1">
      <c r="A3" s="85" t="s">
        <v>239</v>
      </c>
      <c r="B3" s="85"/>
      <c r="C3" s="85"/>
      <c r="D3" s="85"/>
      <c r="E3" s="85"/>
      <c r="F3" s="85"/>
      <c r="G3" s="85"/>
      <c r="H3" s="85"/>
    </row>
    <row r="4" spans="1:8" ht="13.5" thickBot="1">
      <c r="A4" s="31"/>
      <c r="B4" s="32"/>
      <c r="C4" s="32"/>
      <c r="D4" s="33"/>
      <c r="E4" s="86" t="s">
        <v>0</v>
      </c>
      <c r="F4" s="87"/>
      <c r="G4" s="86" t="s">
        <v>12</v>
      </c>
      <c r="H4" s="87"/>
    </row>
    <row r="5" spans="1:8" ht="13.5" thickBot="1">
      <c r="A5" s="34"/>
      <c r="B5" s="35"/>
      <c r="C5" s="35"/>
      <c r="D5" s="36"/>
      <c r="E5" s="88">
        <v>43465</v>
      </c>
      <c r="F5" s="89"/>
      <c r="G5" s="88">
        <v>43830</v>
      </c>
      <c r="H5" s="89"/>
    </row>
    <row r="6" spans="1:8" ht="12.75">
      <c r="A6" s="37" t="s">
        <v>183</v>
      </c>
      <c r="B6" s="38" t="s">
        <v>184</v>
      </c>
      <c r="C6" s="38" t="s">
        <v>1</v>
      </c>
      <c r="D6" s="39"/>
      <c r="E6" s="40"/>
      <c r="F6" s="41">
        <f>SUM(E7:E11)</f>
        <v>1092926.03</v>
      </c>
      <c r="G6" s="40"/>
      <c r="H6" s="41">
        <f>SUM(G7:G11)</f>
        <v>1530656.06</v>
      </c>
    </row>
    <row r="7" spans="1:8" ht="12.75">
      <c r="A7" s="34"/>
      <c r="B7" s="35">
        <v>1</v>
      </c>
      <c r="C7" s="35" t="s">
        <v>184</v>
      </c>
      <c r="D7" s="36" t="s">
        <v>185</v>
      </c>
      <c r="E7" s="43">
        <v>1017381.16</v>
      </c>
      <c r="F7" s="44"/>
      <c r="G7" s="43">
        <v>1427668.46</v>
      </c>
      <c r="H7" s="45"/>
    </row>
    <row r="8" spans="1:8" ht="12.75">
      <c r="A8" s="34"/>
      <c r="B8" s="35">
        <v>2</v>
      </c>
      <c r="C8" s="35" t="s">
        <v>184</v>
      </c>
      <c r="D8" s="36" t="s">
        <v>186</v>
      </c>
      <c r="E8" s="43">
        <v>0</v>
      </c>
      <c r="F8" s="44"/>
      <c r="G8" s="43">
        <v>0</v>
      </c>
      <c r="H8" s="45"/>
    </row>
    <row r="9" spans="1:8" ht="12.75">
      <c r="A9" s="34"/>
      <c r="B9" s="35">
        <v>3</v>
      </c>
      <c r="C9" s="35" t="s">
        <v>184</v>
      </c>
      <c r="D9" s="36" t="s">
        <v>9</v>
      </c>
      <c r="E9" s="43">
        <v>5454.87</v>
      </c>
      <c r="F9" s="44"/>
      <c r="G9" s="43">
        <v>33429.6</v>
      </c>
      <c r="H9" s="45"/>
    </row>
    <row r="10" spans="1:8" ht="12.75">
      <c r="A10" s="34"/>
      <c r="B10" s="35">
        <v>4</v>
      </c>
      <c r="C10" s="35" t="s">
        <v>184</v>
      </c>
      <c r="D10" s="36" t="s">
        <v>10</v>
      </c>
      <c r="E10" s="43">
        <v>870</v>
      </c>
      <c r="F10" s="44"/>
      <c r="G10" s="43">
        <v>8288</v>
      </c>
      <c r="H10" s="45"/>
    </row>
    <row r="11" spans="1:8" ht="12.75">
      <c r="A11" s="34"/>
      <c r="B11" s="35">
        <v>5</v>
      </c>
      <c r="C11" s="35" t="s">
        <v>184</v>
      </c>
      <c r="D11" s="36" t="s">
        <v>235</v>
      </c>
      <c r="E11" s="43">
        <v>69220</v>
      </c>
      <c r="F11" s="44"/>
      <c r="G11" s="43">
        <v>61270</v>
      </c>
      <c r="H11" s="45"/>
    </row>
    <row r="12" spans="1:8" ht="12.75">
      <c r="A12" s="34"/>
      <c r="B12" s="35"/>
      <c r="C12" s="35"/>
      <c r="D12" s="36"/>
      <c r="E12" s="43"/>
      <c r="F12" s="44"/>
      <c r="G12" s="43"/>
      <c r="H12" s="45"/>
    </row>
    <row r="13" spans="1:8" ht="12.75">
      <c r="A13" s="37" t="s">
        <v>187</v>
      </c>
      <c r="B13" s="38" t="s">
        <v>184</v>
      </c>
      <c r="C13" s="38" t="s">
        <v>188</v>
      </c>
      <c r="D13" s="39"/>
      <c r="E13" s="46"/>
      <c r="F13" s="47">
        <f>SUM(E14:E16)</f>
        <v>0</v>
      </c>
      <c r="G13" s="46"/>
      <c r="H13" s="48">
        <f>SUM(G14:G16)</f>
        <v>0</v>
      </c>
    </row>
    <row r="14" spans="1:8" ht="12.75">
      <c r="A14" s="34"/>
      <c r="B14" s="35">
        <v>1</v>
      </c>
      <c r="C14" s="35" t="s">
        <v>184</v>
      </c>
      <c r="D14" s="36" t="s">
        <v>189</v>
      </c>
      <c r="E14" s="43">
        <v>0</v>
      </c>
      <c r="F14" s="44"/>
      <c r="G14" s="43">
        <v>0</v>
      </c>
      <c r="H14" s="45"/>
    </row>
    <row r="15" spans="1:8" ht="12.75">
      <c r="A15" s="34"/>
      <c r="B15" s="35">
        <v>2</v>
      </c>
      <c r="C15" s="35" t="s">
        <v>184</v>
      </c>
      <c r="D15" s="36" t="s">
        <v>190</v>
      </c>
      <c r="E15" s="43">
        <v>0</v>
      </c>
      <c r="F15" s="44"/>
      <c r="G15" s="43">
        <v>0</v>
      </c>
      <c r="H15" s="45"/>
    </row>
    <row r="16" spans="1:8" ht="12.75">
      <c r="A16" s="34"/>
      <c r="B16" s="35">
        <v>3</v>
      </c>
      <c r="C16" s="35" t="s">
        <v>184</v>
      </c>
      <c r="D16" s="36" t="s">
        <v>191</v>
      </c>
      <c r="E16" s="43">
        <v>0</v>
      </c>
      <c r="F16" s="44"/>
      <c r="G16" s="43">
        <v>0</v>
      </c>
      <c r="H16" s="45"/>
    </row>
    <row r="17" spans="1:8" ht="12.75">
      <c r="A17" s="34"/>
      <c r="B17" s="35"/>
      <c r="C17" s="35"/>
      <c r="D17" s="36"/>
      <c r="E17" s="43"/>
      <c r="F17" s="44"/>
      <c r="G17" s="43"/>
      <c r="H17" s="45"/>
    </row>
    <row r="18" spans="1:8" ht="12.75">
      <c r="A18" s="49" t="s">
        <v>2</v>
      </c>
      <c r="B18" s="50"/>
      <c r="C18" s="50"/>
      <c r="D18" s="51"/>
      <c r="E18" s="52"/>
      <c r="F18" s="53">
        <f>SUM(F6-F13)</f>
        <v>1092926.03</v>
      </c>
      <c r="G18" s="52"/>
      <c r="H18" s="54">
        <f>SUM(H6-H13)</f>
        <v>1530656.06</v>
      </c>
    </row>
    <row r="19" spans="1:8" ht="14.25">
      <c r="A19" s="55"/>
      <c r="B19" s="56"/>
      <c r="C19" s="56"/>
      <c r="D19" s="57"/>
      <c r="E19" s="43"/>
      <c r="F19" s="44"/>
      <c r="G19" s="43"/>
      <c r="H19" s="45"/>
    </row>
    <row r="20" spans="1:8" ht="12.75">
      <c r="A20" s="37" t="s">
        <v>192</v>
      </c>
      <c r="B20" s="38" t="s">
        <v>184</v>
      </c>
      <c r="C20" s="38" t="s">
        <v>193</v>
      </c>
      <c r="D20" s="39"/>
      <c r="E20" s="46"/>
      <c r="F20" s="47">
        <f>SUM(E21:E24)</f>
        <v>1120685.65</v>
      </c>
      <c r="G20" s="46"/>
      <c r="H20" s="48">
        <f>SUM(G21:G24)</f>
        <v>1368184.85</v>
      </c>
    </row>
    <row r="21" spans="1:8" ht="12.75">
      <c r="A21" s="34"/>
      <c r="B21" s="35">
        <v>1</v>
      </c>
      <c r="C21" s="35" t="s">
        <v>184</v>
      </c>
      <c r="D21" s="36" t="s">
        <v>194</v>
      </c>
      <c r="E21" s="43">
        <v>0</v>
      </c>
      <c r="F21" s="44"/>
      <c r="G21" s="43">
        <v>0</v>
      </c>
      <c r="H21" s="45"/>
    </row>
    <row r="22" spans="1:8" ht="12.75">
      <c r="A22" s="34"/>
      <c r="B22" s="35">
        <v>2</v>
      </c>
      <c r="C22" s="35" t="s">
        <v>184</v>
      </c>
      <c r="D22" s="36" t="s">
        <v>195</v>
      </c>
      <c r="E22" s="43">
        <v>0</v>
      </c>
      <c r="F22" s="44"/>
      <c r="G22" s="43">
        <v>0</v>
      </c>
      <c r="H22" s="45"/>
    </row>
    <row r="23" spans="1:8" ht="12.75">
      <c r="A23" s="34"/>
      <c r="B23" s="35">
        <v>3</v>
      </c>
      <c r="C23" s="35" t="s">
        <v>184</v>
      </c>
      <c r="D23" s="36" t="s">
        <v>196</v>
      </c>
      <c r="E23" s="43">
        <v>1120685.65</v>
      </c>
      <c r="F23" s="44"/>
      <c r="G23" s="43">
        <v>1368184.85</v>
      </c>
      <c r="H23" s="45"/>
    </row>
    <row r="24" spans="1:8" ht="12.75">
      <c r="A24" s="34"/>
      <c r="B24" s="35">
        <v>4</v>
      </c>
      <c r="C24" s="35" t="s">
        <v>184</v>
      </c>
      <c r="D24" s="36" t="s">
        <v>197</v>
      </c>
      <c r="E24" s="43">
        <v>0</v>
      </c>
      <c r="F24" s="44"/>
      <c r="G24" s="43">
        <v>0</v>
      </c>
      <c r="H24" s="45"/>
    </row>
    <row r="25" spans="1:8" ht="12.75">
      <c r="A25" s="34"/>
      <c r="B25" s="35"/>
      <c r="C25" s="35"/>
      <c r="D25" s="36"/>
      <c r="E25" s="43"/>
      <c r="F25" s="44"/>
      <c r="G25" s="43"/>
      <c r="H25" s="45"/>
    </row>
    <row r="26" spans="1:8" ht="12.75">
      <c r="A26" s="49" t="s">
        <v>3</v>
      </c>
      <c r="B26" s="50"/>
      <c r="C26" s="50"/>
      <c r="D26" s="51"/>
      <c r="E26" s="52"/>
      <c r="F26" s="53">
        <f>F18-F20</f>
        <v>-27759.61999999988</v>
      </c>
      <c r="G26" s="52"/>
      <c r="H26" s="54">
        <f>H18-H20</f>
        <v>162471.20999999996</v>
      </c>
    </row>
    <row r="27" spans="1:8" ht="12.75">
      <c r="A27" s="34"/>
      <c r="B27" s="35"/>
      <c r="C27" s="35"/>
      <c r="D27" s="36"/>
      <c r="E27" s="43"/>
      <c r="F27" s="44"/>
      <c r="G27" s="43"/>
      <c r="H27" s="45"/>
    </row>
    <row r="28" spans="1:8" ht="12.75">
      <c r="A28" s="37" t="s">
        <v>198</v>
      </c>
      <c r="B28" s="38" t="s">
        <v>184</v>
      </c>
      <c r="C28" s="38" t="s">
        <v>199</v>
      </c>
      <c r="D28" s="39"/>
      <c r="E28" s="46"/>
      <c r="F28" s="47">
        <f>SUM(E29:E32)</f>
        <v>261082.03</v>
      </c>
      <c r="G28" s="46"/>
      <c r="H28" s="47">
        <f>SUM(G29:G32)</f>
        <v>210274.78</v>
      </c>
    </row>
    <row r="29" spans="1:8" ht="12.75">
      <c r="A29" s="76"/>
      <c r="B29" s="35">
        <v>1</v>
      </c>
      <c r="C29" s="35" t="s">
        <v>184</v>
      </c>
      <c r="D29" s="36" t="s">
        <v>202</v>
      </c>
      <c r="E29" s="43">
        <v>223687.63</v>
      </c>
      <c r="F29" s="77"/>
      <c r="G29" s="43">
        <v>170287.02</v>
      </c>
      <c r="H29" s="78"/>
    </row>
    <row r="30" spans="1:8" ht="12.75">
      <c r="A30" s="76"/>
      <c r="B30" s="35">
        <v>2</v>
      </c>
      <c r="C30" s="35" t="s">
        <v>184</v>
      </c>
      <c r="D30" s="36" t="s">
        <v>234</v>
      </c>
      <c r="E30" s="43">
        <v>37394.4</v>
      </c>
      <c r="F30" s="77"/>
      <c r="G30" s="43">
        <v>39987.76</v>
      </c>
      <c r="H30" s="78"/>
    </row>
    <row r="31" spans="1:8" ht="12.75">
      <c r="A31" s="34"/>
      <c r="B31" s="35">
        <v>3</v>
      </c>
      <c r="C31" s="35" t="s">
        <v>184</v>
      </c>
      <c r="D31" s="36" t="s">
        <v>200</v>
      </c>
      <c r="E31" s="43">
        <v>0</v>
      </c>
      <c r="F31" s="44"/>
      <c r="G31" s="43">
        <v>0</v>
      </c>
      <c r="H31" s="45"/>
    </row>
    <row r="32" spans="1:8" ht="12.75">
      <c r="A32" s="34"/>
      <c r="B32" s="35">
        <v>4</v>
      </c>
      <c r="C32" s="35" t="s">
        <v>184</v>
      </c>
      <c r="D32" s="36" t="s">
        <v>201</v>
      </c>
      <c r="E32" s="43">
        <v>0</v>
      </c>
      <c r="F32" s="44"/>
      <c r="G32" s="43">
        <v>0</v>
      </c>
      <c r="H32" s="45"/>
    </row>
    <row r="33" spans="1:8" ht="12.75">
      <c r="A33" s="34"/>
      <c r="B33" s="35"/>
      <c r="C33" s="35"/>
      <c r="D33" s="36"/>
      <c r="E33" s="43"/>
      <c r="F33" s="44"/>
      <c r="G33" s="43"/>
      <c r="H33" s="45"/>
    </row>
    <row r="34" spans="1:8" ht="12.75">
      <c r="A34" s="49" t="s">
        <v>4</v>
      </c>
      <c r="B34" s="50"/>
      <c r="C34" s="50"/>
      <c r="D34" s="51"/>
      <c r="E34" s="52"/>
      <c r="F34" s="53">
        <f>F26-F28</f>
        <v>-288841.6499999999</v>
      </c>
      <c r="G34" s="52"/>
      <c r="H34" s="54">
        <f>H26-H28</f>
        <v>-47803.570000000036</v>
      </c>
    </row>
    <row r="35" spans="1:8" ht="12.75">
      <c r="A35" s="34"/>
      <c r="B35" s="35"/>
      <c r="C35" s="35"/>
      <c r="D35" s="36"/>
      <c r="E35" s="43"/>
      <c r="F35" s="44"/>
      <c r="G35" s="43"/>
      <c r="H35" s="45"/>
    </row>
    <row r="36" spans="1:8" ht="25.5" customHeight="1">
      <c r="A36" s="37" t="s">
        <v>203</v>
      </c>
      <c r="B36" s="38" t="s">
        <v>184</v>
      </c>
      <c r="C36" s="82" t="s">
        <v>237</v>
      </c>
      <c r="D36" s="83"/>
      <c r="E36" s="84"/>
      <c r="F36" s="47">
        <f>SUM(E37:E46)</f>
        <v>281146.65</v>
      </c>
      <c r="G36" s="46"/>
      <c r="H36" s="48">
        <f>SUM(G37:G46)</f>
        <v>250840.47</v>
      </c>
    </row>
    <row r="37" spans="1:8" ht="12.75">
      <c r="A37" s="34"/>
      <c r="B37" s="35">
        <v>1</v>
      </c>
      <c r="C37" s="35" t="s">
        <v>184</v>
      </c>
      <c r="D37" s="36" t="s">
        <v>204</v>
      </c>
      <c r="E37" s="43">
        <v>0</v>
      </c>
      <c r="F37" s="44"/>
      <c r="G37" s="43">
        <v>0</v>
      </c>
      <c r="H37" s="45"/>
    </row>
    <row r="38" spans="1:8" ht="12.75">
      <c r="A38" s="34"/>
      <c r="B38" s="35">
        <v>2</v>
      </c>
      <c r="C38" s="35" t="s">
        <v>184</v>
      </c>
      <c r="D38" s="36" t="s">
        <v>205</v>
      </c>
      <c r="E38" s="43">
        <v>0</v>
      </c>
      <c r="F38" s="44"/>
      <c r="G38" s="43">
        <v>0</v>
      </c>
      <c r="H38" s="45"/>
    </row>
    <row r="39" spans="1:8" ht="12.75">
      <c r="A39" s="34"/>
      <c r="B39" s="35">
        <v>3</v>
      </c>
      <c r="C39" s="35" t="s">
        <v>184</v>
      </c>
      <c r="D39" s="36" t="s">
        <v>130</v>
      </c>
      <c r="E39" s="43">
        <v>162700.86</v>
      </c>
      <c r="F39" s="44"/>
      <c r="G39" s="43">
        <v>171173.9</v>
      </c>
      <c r="H39" s="45"/>
    </row>
    <row r="40" spans="1:8" ht="12.75">
      <c r="A40" s="34"/>
      <c r="B40" s="35">
        <v>4</v>
      </c>
      <c r="C40" s="35" t="s">
        <v>184</v>
      </c>
      <c r="D40" s="36" t="s">
        <v>206</v>
      </c>
      <c r="E40" s="43">
        <v>0</v>
      </c>
      <c r="F40" s="44"/>
      <c r="G40" s="43">
        <v>0</v>
      </c>
      <c r="H40" s="45"/>
    </row>
    <row r="41" spans="1:8" ht="12.75">
      <c r="A41" s="34"/>
      <c r="B41" s="35">
        <v>5</v>
      </c>
      <c r="C41" s="35" t="s">
        <v>184</v>
      </c>
      <c r="D41" s="36" t="s">
        <v>207</v>
      </c>
      <c r="E41" s="43">
        <v>0</v>
      </c>
      <c r="F41" s="44"/>
      <c r="G41" s="43">
        <v>0</v>
      </c>
      <c r="H41" s="45"/>
    </row>
    <row r="42" spans="1:8" ht="12.75">
      <c r="A42" s="34"/>
      <c r="B42" s="35">
        <v>6</v>
      </c>
      <c r="C42" s="35" t="s">
        <v>184</v>
      </c>
      <c r="D42" s="36" t="s">
        <v>208</v>
      </c>
      <c r="E42" s="43">
        <v>0</v>
      </c>
      <c r="F42" s="44"/>
      <c r="G42" s="43">
        <v>0</v>
      </c>
      <c r="H42" s="45"/>
    </row>
    <row r="43" spans="1:8" ht="12.75">
      <c r="A43" s="34"/>
      <c r="B43" s="35">
        <v>7</v>
      </c>
      <c r="C43" s="35" t="s">
        <v>184</v>
      </c>
      <c r="D43" s="36" t="s">
        <v>209</v>
      </c>
      <c r="E43" s="43">
        <v>0</v>
      </c>
      <c r="F43" s="44"/>
      <c r="G43" s="43">
        <v>0</v>
      </c>
      <c r="H43" s="45"/>
    </row>
    <row r="44" spans="1:8" ht="12.75">
      <c r="A44" s="34"/>
      <c r="B44" s="35">
        <v>8</v>
      </c>
      <c r="C44" s="35" t="s">
        <v>184</v>
      </c>
      <c r="D44" s="36" t="s">
        <v>210</v>
      </c>
      <c r="E44" s="43">
        <v>0</v>
      </c>
      <c r="F44" s="44"/>
      <c r="G44" s="43">
        <v>0</v>
      </c>
      <c r="H44" s="45"/>
    </row>
    <row r="45" spans="1:8" ht="12.75">
      <c r="A45" s="34"/>
      <c r="B45" s="35">
        <v>9</v>
      </c>
      <c r="C45" s="35" t="s">
        <v>184</v>
      </c>
      <c r="D45" s="36" t="s">
        <v>236</v>
      </c>
      <c r="E45" s="43">
        <v>118445.79000000001</v>
      </c>
      <c r="F45" s="44"/>
      <c r="G45" s="43">
        <v>79666.57</v>
      </c>
      <c r="H45" s="45"/>
    </row>
    <row r="46" spans="1:8" ht="12.75">
      <c r="A46" s="34"/>
      <c r="B46" s="35">
        <v>10</v>
      </c>
      <c r="C46" s="35" t="s">
        <v>184</v>
      </c>
      <c r="D46" s="36" t="s">
        <v>211</v>
      </c>
      <c r="E46" s="43">
        <v>0</v>
      </c>
      <c r="F46" s="44"/>
      <c r="G46" s="43">
        <v>0</v>
      </c>
      <c r="H46" s="45"/>
    </row>
    <row r="47" spans="1:8" ht="12.75">
      <c r="A47" s="34"/>
      <c r="B47" s="35"/>
      <c r="C47" s="35"/>
      <c r="D47" s="36"/>
      <c r="E47" s="43"/>
      <c r="F47" s="44"/>
      <c r="G47" s="43"/>
      <c r="H47" s="45"/>
    </row>
    <row r="48" spans="1:8" ht="27.75" customHeight="1">
      <c r="A48" s="37" t="s">
        <v>212</v>
      </c>
      <c r="B48" s="38" t="s">
        <v>184</v>
      </c>
      <c r="C48" s="82" t="s">
        <v>238</v>
      </c>
      <c r="D48" s="83"/>
      <c r="E48" s="84"/>
      <c r="F48" s="47">
        <f>SUM(E49:E55)</f>
        <v>0</v>
      </c>
      <c r="G48" s="46"/>
      <c r="H48" s="48">
        <f>SUM(G49:G55)</f>
        <v>0</v>
      </c>
    </row>
    <row r="49" spans="1:8" ht="12.75">
      <c r="A49" s="34"/>
      <c r="B49" s="35">
        <v>1</v>
      </c>
      <c r="C49" s="35" t="s">
        <v>184</v>
      </c>
      <c r="D49" s="36" t="s">
        <v>213</v>
      </c>
      <c r="E49" s="43">
        <v>0</v>
      </c>
      <c r="F49" s="44"/>
      <c r="G49" s="43">
        <v>0</v>
      </c>
      <c r="H49" s="45"/>
    </row>
    <row r="50" spans="1:8" ht="12.75">
      <c r="A50" s="34"/>
      <c r="B50" s="35">
        <v>2</v>
      </c>
      <c r="C50" s="35" t="s">
        <v>184</v>
      </c>
      <c r="D50" s="36" t="s">
        <v>214</v>
      </c>
      <c r="E50" s="43">
        <v>0</v>
      </c>
      <c r="F50" s="44"/>
      <c r="G50" s="43">
        <v>0</v>
      </c>
      <c r="H50" s="45"/>
    </row>
    <row r="51" spans="1:8" ht="12.75">
      <c r="A51" s="34"/>
      <c r="B51" s="35">
        <v>3</v>
      </c>
      <c r="C51" s="35" t="s">
        <v>184</v>
      </c>
      <c r="D51" s="36" t="s">
        <v>215</v>
      </c>
      <c r="E51" s="43">
        <v>0</v>
      </c>
      <c r="F51" s="44"/>
      <c r="G51" s="43">
        <v>0</v>
      </c>
      <c r="H51" s="45"/>
    </row>
    <row r="52" spans="1:8" ht="12.75">
      <c r="A52" s="34"/>
      <c r="B52" s="35">
        <v>4</v>
      </c>
      <c r="C52" s="35" t="s">
        <v>184</v>
      </c>
      <c r="D52" s="36" t="s">
        <v>219</v>
      </c>
      <c r="E52" s="43">
        <v>0</v>
      </c>
      <c r="F52" s="44"/>
      <c r="G52" s="43">
        <v>0</v>
      </c>
      <c r="H52" s="45"/>
    </row>
    <row r="53" spans="1:8" ht="12.75">
      <c r="A53" s="34"/>
      <c r="B53" s="35">
        <v>5</v>
      </c>
      <c r="C53" s="35" t="s">
        <v>184</v>
      </c>
      <c r="D53" s="36" t="s">
        <v>217</v>
      </c>
      <c r="E53" s="43">
        <v>0</v>
      </c>
      <c r="F53" s="44"/>
      <c r="G53" s="43">
        <v>0</v>
      </c>
      <c r="H53" s="45"/>
    </row>
    <row r="54" spans="1:8" ht="12.75">
      <c r="A54" s="34"/>
      <c r="B54" s="35">
        <v>6</v>
      </c>
      <c r="C54" s="35" t="s">
        <v>184</v>
      </c>
      <c r="D54" s="36" t="s">
        <v>218</v>
      </c>
      <c r="E54" s="43">
        <v>0</v>
      </c>
      <c r="F54" s="44"/>
      <c r="G54" s="43">
        <v>0</v>
      </c>
      <c r="H54" s="45"/>
    </row>
    <row r="55" spans="1:8" ht="12.75">
      <c r="A55" s="34"/>
      <c r="B55" s="35">
        <v>7</v>
      </c>
      <c r="C55" s="35" t="s">
        <v>184</v>
      </c>
      <c r="D55" s="36" t="s">
        <v>216</v>
      </c>
      <c r="E55" s="43">
        <v>0</v>
      </c>
      <c r="F55" s="44"/>
      <c r="G55" s="43">
        <v>0</v>
      </c>
      <c r="H55" s="45"/>
    </row>
    <row r="56" spans="1:8" ht="12.75">
      <c r="A56" s="34"/>
      <c r="B56" s="35"/>
      <c r="C56" s="35"/>
      <c r="D56" s="36"/>
      <c r="E56" s="43"/>
      <c r="F56" s="44"/>
      <c r="G56" s="43"/>
      <c r="H56" s="45"/>
    </row>
    <row r="57" spans="1:8" ht="12.75">
      <c r="A57" s="37" t="s">
        <v>220</v>
      </c>
      <c r="B57" s="38" t="s">
        <v>184</v>
      </c>
      <c r="C57" s="38" t="s">
        <v>5</v>
      </c>
      <c r="D57" s="39"/>
      <c r="E57" s="46"/>
      <c r="F57" s="47">
        <f>SUM(E58:E59)</f>
        <v>0</v>
      </c>
      <c r="G57" s="46"/>
      <c r="H57" s="48">
        <f>SUM(G58:G59)</f>
        <v>0</v>
      </c>
    </row>
    <row r="58" spans="1:8" ht="12.75">
      <c r="A58" s="34"/>
      <c r="B58" s="35">
        <v>1</v>
      </c>
      <c r="C58" s="35" t="s">
        <v>184</v>
      </c>
      <c r="D58" s="36" t="s">
        <v>221</v>
      </c>
      <c r="E58" s="43">
        <v>0</v>
      </c>
      <c r="F58" s="44"/>
      <c r="G58" s="43">
        <v>0</v>
      </c>
      <c r="H58" s="45"/>
    </row>
    <row r="59" spans="1:8" ht="12.75">
      <c r="A59" s="34"/>
      <c r="B59" s="35">
        <v>2</v>
      </c>
      <c r="C59" s="35" t="s">
        <v>184</v>
      </c>
      <c r="D59" s="36" t="s">
        <v>222</v>
      </c>
      <c r="E59" s="43">
        <v>0</v>
      </c>
      <c r="F59" s="44"/>
      <c r="G59" s="43">
        <v>0</v>
      </c>
      <c r="H59" s="45"/>
    </row>
    <row r="60" spans="1:8" ht="12.75">
      <c r="A60" s="34"/>
      <c r="B60" s="35"/>
      <c r="C60" s="35"/>
      <c r="D60" s="36"/>
      <c r="E60" s="43"/>
      <c r="F60" s="44"/>
      <c r="G60" s="43"/>
      <c r="H60" s="45"/>
    </row>
    <row r="61" spans="1:8" ht="12.75">
      <c r="A61" s="49" t="s">
        <v>223</v>
      </c>
      <c r="B61" s="50"/>
      <c r="C61" s="50"/>
      <c r="D61" s="51"/>
      <c r="E61" s="52"/>
      <c r="F61" s="53">
        <f>SUM(F34+F36-F48-F57)</f>
        <v>-7694.999999999884</v>
      </c>
      <c r="G61" s="52"/>
      <c r="H61" s="54">
        <f>SUM(H34+H36-H48-H57)</f>
        <v>203036.89999999997</v>
      </c>
    </row>
    <row r="62" spans="1:8" ht="12.75">
      <c r="A62" s="34"/>
      <c r="B62" s="35"/>
      <c r="C62" s="35"/>
      <c r="D62" s="36"/>
      <c r="E62" s="43"/>
      <c r="F62" s="44"/>
      <c r="G62" s="43"/>
      <c r="H62" s="45"/>
    </row>
    <row r="63" spans="1:8" ht="12.75">
      <c r="A63" s="37" t="s">
        <v>224</v>
      </c>
      <c r="B63" s="38" t="s">
        <v>184</v>
      </c>
      <c r="C63" s="38" t="s">
        <v>6</v>
      </c>
      <c r="D63" s="39"/>
      <c r="E63" s="46"/>
      <c r="F63" s="47">
        <f>SUM(E64:E65)</f>
        <v>278564.64</v>
      </c>
      <c r="G63" s="46"/>
      <c r="H63" s="48">
        <f>SUM(G64:G65)</f>
        <v>19237.54</v>
      </c>
    </row>
    <row r="64" spans="1:8" ht="12.75">
      <c r="A64" s="34"/>
      <c r="B64" s="35">
        <v>1</v>
      </c>
      <c r="C64" s="35" t="s">
        <v>184</v>
      </c>
      <c r="D64" s="36" t="s">
        <v>225</v>
      </c>
      <c r="E64" s="43">
        <v>0</v>
      </c>
      <c r="F64" s="44"/>
      <c r="G64" s="43">
        <v>0</v>
      </c>
      <c r="H64" s="45"/>
    </row>
    <row r="65" spans="1:8" ht="12.75">
      <c r="A65" s="34"/>
      <c r="B65" s="35">
        <v>2</v>
      </c>
      <c r="C65" s="35" t="s">
        <v>184</v>
      </c>
      <c r="D65" s="36" t="s">
        <v>226</v>
      </c>
      <c r="E65" s="43">
        <v>278564.64</v>
      </c>
      <c r="F65" s="44"/>
      <c r="G65" s="43">
        <v>19237.54</v>
      </c>
      <c r="H65" s="45"/>
    </row>
    <row r="66" spans="1:8" ht="12.75">
      <c r="A66" s="34"/>
      <c r="B66" s="35"/>
      <c r="C66" s="35"/>
      <c r="D66" s="36"/>
      <c r="E66" s="43"/>
      <c r="F66" s="44"/>
      <c r="G66" s="43"/>
      <c r="H66" s="45"/>
    </row>
    <row r="67" spans="1:8" ht="12.75">
      <c r="A67" s="37" t="s">
        <v>227</v>
      </c>
      <c r="B67" s="38" t="s">
        <v>184</v>
      </c>
      <c r="C67" s="38" t="s">
        <v>228</v>
      </c>
      <c r="D67" s="39"/>
      <c r="E67" s="46"/>
      <c r="F67" s="47">
        <f>SUM(E68:E70)</f>
        <v>978314.1400000001</v>
      </c>
      <c r="G67" s="46"/>
      <c r="H67" s="48">
        <f>SUM(G68:G70)</f>
        <v>424.88</v>
      </c>
    </row>
    <row r="68" spans="1:8" ht="12.75">
      <c r="A68" s="34"/>
      <c r="B68" s="35">
        <v>1</v>
      </c>
      <c r="C68" s="35" t="s">
        <v>184</v>
      </c>
      <c r="D68" s="36" t="s">
        <v>229</v>
      </c>
      <c r="E68" s="43">
        <v>0</v>
      </c>
      <c r="F68" s="44"/>
      <c r="G68" s="43">
        <v>0</v>
      </c>
      <c r="H68" s="45"/>
    </row>
    <row r="69" spans="1:8" ht="12.75">
      <c r="A69" s="34"/>
      <c r="B69" s="35">
        <v>2</v>
      </c>
      <c r="C69" s="35" t="s">
        <v>184</v>
      </c>
      <c r="D69" s="36" t="s">
        <v>230</v>
      </c>
      <c r="E69" s="43">
        <v>424467.59</v>
      </c>
      <c r="F69" s="44"/>
      <c r="G69" s="43">
        <v>424.88</v>
      </c>
      <c r="H69" s="45"/>
    </row>
    <row r="70" spans="1:8" ht="12.75">
      <c r="A70" s="34"/>
      <c r="B70" s="35">
        <v>3</v>
      </c>
      <c r="C70" s="35" t="s">
        <v>184</v>
      </c>
      <c r="D70" s="36" t="s">
        <v>231</v>
      </c>
      <c r="E70" s="43">
        <v>553846.55</v>
      </c>
      <c r="F70" s="44"/>
      <c r="G70" s="43">
        <v>0</v>
      </c>
      <c r="H70" s="45"/>
    </row>
    <row r="71" spans="1:8" ht="12.75">
      <c r="A71" s="34"/>
      <c r="B71" s="35"/>
      <c r="C71" s="35"/>
      <c r="D71" s="36"/>
      <c r="E71" s="43"/>
      <c r="F71" s="44"/>
      <c r="G71" s="43"/>
      <c r="H71" s="45"/>
    </row>
    <row r="72" spans="1:8" ht="12.75">
      <c r="A72" s="49" t="s">
        <v>7</v>
      </c>
      <c r="B72" s="50"/>
      <c r="C72" s="50"/>
      <c r="D72" s="51"/>
      <c r="E72" s="52"/>
      <c r="F72" s="53">
        <f>SUM(F61+F63-F67)</f>
        <v>-707444.5</v>
      </c>
      <c r="G72" s="52"/>
      <c r="H72" s="54">
        <f>SUM(H61+H63-H67)</f>
        <v>221849.55999999997</v>
      </c>
    </row>
    <row r="73" spans="1:8" ht="12.75">
      <c r="A73" s="34"/>
      <c r="B73" s="35"/>
      <c r="C73" s="35"/>
      <c r="D73" s="36"/>
      <c r="E73" s="43"/>
      <c r="F73" s="44"/>
      <c r="G73" s="43"/>
      <c r="H73" s="45"/>
    </row>
    <row r="74" spans="1:8" ht="12.75">
      <c r="A74" s="58" t="s">
        <v>227</v>
      </c>
      <c r="B74" s="59" t="s">
        <v>184</v>
      </c>
      <c r="C74" s="59" t="s">
        <v>232</v>
      </c>
      <c r="D74" s="60"/>
      <c r="E74" s="61"/>
      <c r="F74" s="62"/>
      <c r="G74" s="61"/>
      <c r="H74" s="63"/>
    </row>
    <row r="75" spans="1:8" ht="12.75">
      <c r="A75" s="64"/>
      <c r="B75" s="65"/>
      <c r="C75" s="65" t="s">
        <v>233</v>
      </c>
      <c r="D75" s="66"/>
      <c r="E75" s="40"/>
      <c r="F75" s="41">
        <v>0</v>
      </c>
      <c r="G75" s="40"/>
      <c r="H75" s="42">
        <v>0</v>
      </c>
    </row>
    <row r="76" spans="1:8" ht="12.75">
      <c r="A76" s="34"/>
      <c r="B76" s="35"/>
      <c r="C76" s="35"/>
      <c r="D76" s="36"/>
      <c r="E76" s="43"/>
      <c r="F76" s="44"/>
      <c r="G76" s="43"/>
      <c r="H76" s="45"/>
    </row>
    <row r="77" spans="1:8" ht="12.75">
      <c r="A77" s="49" t="s">
        <v>8</v>
      </c>
      <c r="B77" s="50"/>
      <c r="C77" s="50"/>
      <c r="D77" s="51"/>
      <c r="E77" s="52"/>
      <c r="F77" s="53">
        <f>F72-F75</f>
        <v>-707444.5</v>
      </c>
      <c r="G77" s="52"/>
      <c r="H77" s="54">
        <f>H72-H75</f>
        <v>221849.55999999997</v>
      </c>
    </row>
    <row r="78" spans="1:8" ht="13.5" thickBot="1">
      <c r="A78" s="67"/>
      <c r="B78" s="68"/>
      <c r="C78" s="68"/>
      <c r="D78" s="69"/>
      <c r="E78" s="70"/>
      <c r="F78" s="71"/>
      <c r="G78" s="70"/>
      <c r="H78" s="72"/>
    </row>
  </sheetData>
  <sheetProtection/>
  <mergeCells count="9">
    <mergeCell ref="C36:E36"/>
    <mergeCell ref="C48:E48"/>
    <mergeCell ref="A2:H2"/>
    <mergeCell ref="A1:H1"/>
    <mergeCell ref="A3:H3"/>
    <mergeCell ref="E4:F4"/>
    <mergeCell ref="G4:H4"/>
    <mergeCell ref="E5:F5"/>
    <mergeCell ref="G5:H5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PageLayoutView="0" workbookViewId="0" topLeftCell="A70">
      <selection activeCell="H89" sqref="H89"/>
    </sheetView>
  </sheetViews>
  <sheetFormatPr defaultColWidth="9.140625" defaultRowHeight="12.75"/>
  <cols>
    <col min="1" max="1" width="2.7109375" style="8" customWidth="1"/>
    <col min="2" max="2" width="45.8515625" style="8" customWidth="1"/>
    <col min="3" max="3" width="12.421875" style="9" bestFit="1" customWidth="1"/>
    <col min="4" max="5" width="11.7109375" style="9" bestFit="1" customWidth="1"/>
    <col min="6" max="6" width="12.421875" style="9" bestFit="1" customWidth="1"/>
    <col min="7" max="7" width="11.7109375" style="9" bestFit="1" customWidth="1"/>
    <col min="8" max="8" width="12.7109375" style="9" bestFit="1" customWidth="1"/>
  </cols>
  <sheetData>
    <row r="1" spans="1:8" ht="15">
      <c r="A1" s="90" t="s">
        <v>240</v>
      </c>
      <c r="B1" s="90"/>
      <c r="C1" s="90"/>
      <c r="D1" s="90"/>
      <c r="E1" s="90"/>
      <c r="F1" s="90"/>
      <c r="G1" s="90"/>
      <c r="H1" s="90"/>
    </row>
    <row r="2" spans="1:8" ht="15">
      <c r="A2" s="90" t="s">
        <v>182</v>
      </c>
      <c r="B2" s="90"/>
      <c r="C2" s="90"/>
      <c r="D2" s="90"/>
      <c r="E2" s="90"/>
      <c r="F2" s="90"/>
      <c r="G2" s="90"/>
      <c r="H2" s="90"/>
    </row>
    <row r="3" spans="1:8" ht="15">
      <c r="A3" s="91" t="s">
        <v>241</v>
      </c>
      <c r="B3" s="91"/>
      <c r="C3" s="91"/>
      <c r="D3" s="91"/>
      <c r="E3" s="91"/>
      <c r="F3" s="91"/>
      <c r="G3" s="91"/>
      <c r="H3" s="91"/>
    </row>
    <row r="4" spans="1:8" ht="15">
      <c r="A4" s="92">
        <v>43830</v>
      </c>
      <c r="B4" s="92"/>
      <c r="C4" s="92"/>
      <c r="D4" s="92"/>
      <c r="E4" s="92"/>
      <c r="F4" s="92"/>
      <c r="G4" s="92"/>
      <c r="H4" s="92"/>
    </row>
    <row r="5" ht="13.5" thickBot="1">
      <c r="A5" s="8" t="s">
        <v>11</v>
      </c>
    </row>
    <row r="6" spans="1:8" ht="13.5" thickBot="1">
      <c r="A6" s="19"/>
      <c r="B6" s="20"/>
      <c r="C6" s="93" t="s">
        <v>0</v>
      </c>
      <c r="D6" s="94"/>
      <c r="E6" s="95"/>
      <c r="F6" s="93" t="s">
        <v>12</v>
      </c>
      <c r="G6" s="94"/>
      <c r="H6" s="95"/>
    </row>
    <row r="7" spans="1:8" ht="12.75">
      <c r="A7" s="21" t="s">
        <v>13</v>
      </c>
      <c r="B7" s="22" t="s">
        <v>14</v>
      </c>
      <c r="C7" s="10"/>
      <c r="D7" s="10"/>
      <c r="E7" s="10"/>
      <c r="F7" s="10"/>
      <c r="G7" s="10"/>
      <c r="H7" s="10"/>
    </row>
    <row r="8" spans="1:8" ht="12.75">
      <c r="A8" s="23"/>
      <c r="B8" s="16"/>
      <c r="C8" s="11"/>
      <c r="D8" s="11"/>
      <c r="E8" s="11"/>
      <c r="F8" s="11"/>
      <c r="G8" s="11"/>
      <c r="H8" s="11"/>
    </row>
    <row r="9" spans="1:8" ht="12.75">
      <c r="A9" s="17" t="s">
        <v>56</v>
      </c>
      <c r="B9" s="18" t="s">
        <v>16</v>
      </c>
      <c r="C9" s="12"/>
      <c r="D9" s="12">
        <f>SUM(C10:C13)</f>
        <v>1021448.04</v>
      </c>
      <c r="E9" s="12"/>
      <c r="F9" s="12"/>
      <c r="G9" s="12">
        <f>SUM(F10:F13)</f>
        <v>1391397.56</v>
      </c>
      <c r="H9" s="12"/>
    </row>
    <row r="10" spans="1:8" ht="12.75">
      <c r="A10" s="23" t="s">
        <v>15</v>
      </c>
      <c r="B10" s="16" t="s">
        <v>17</v>
      </c>
      <c r="C10" s="11">
        <v>621.95</v>
      </c>
      <c r="D10" s="11"/>
      <c r="E10" s="11"/>
      <c r="F10" s="11">
        <v>1340.65</v>
      </c>
      <c r="G10" s="11"/>
      <c r="H10" s="11"/>
    </row>
    <row r="11" spans="1:8" ht="12.75">
      <c r="A11" s="23" t="s">
        <v>18</v>
      </c>
      <c r="B11" s="16" t="s">
        <v>19</v>
      </c>
      <c r="C11" s="11">
        <v>862910.93</v>
      </c>
      <c r="D11" s="11"/>
      <c r="E11" s="11"/>
      <c r="F11" s="11">
        <v>1217637.57</v>
      </c>
      <c r="G11" s="11"/>
      <c r="H11" s="11"/>
    </row>
    <row r="12" spans="1:8" ht="12.75">
      <c r="A12" s="23" t="s">
        <v>20</v>
      </c>
      <c r="B12" s="16" t="s">
        <v>21</v>
      </c>
      <c r="C12" s="11">
        <v>0</v>
      </c>
      <c r="D12" s="11"/>
      <c r="E12" s="11"/>
      <c r="F12" s="11">
        <v>0</v>
      </c>
      <c r="G12" s="11"/>
      <c r="H12" s="11"/>
    </row>
    <row r="13" spans="1:8" ht="12.75">
      <c r="A13" s="23" t="s">
        <v>22</v>
      </c>
      <c r="B13" s="16" t="s">
        <v>23</v>
      </c>
      <c r="C13" s="11">
        <v>157915.16</v>
      </c>
      <c r="D13" s="11"/>
      <c r="E13" s="11"/>
      <c r="F13" s="11">
        <v>172419.34</v>
      </c>
      <c r="G13" s="11"/>
      <c r="H13" s="11"/>
    </row>
    <row r="14" spans="1:8" ht="12.75">
      <c r="A14" s="23"/>
      <c r="B14" s="16"/>
      <c r="C14" s="11"/>
      <c r="D14" s="11"/>
      <c r="E14" s="11"/>
      <c r="F14" s="11"/>
      <c r="G14" s="11"/>
      <c r="H14" s="11"/>
    </row>
    <row r="15" spans="1:8" ht="12.75">
      <c r="A15" s="17" t="s">
        <v>24</v>
      </c>
      <c r="B15" s="18" t="s">
        <v>25</v>
      </c>
      <c r="C15" s="11"/>
      <c r="D15" s="12">
        <f>SUM(C16)</f>
        <v>0</v>
      </c>
      <c r="E15" s="12"/>
      <c r="F15" s="11"/>
      <c r="G15" s="12">
        <f>SUM(F16)</f>
        <v>0</v>
      </c>
      <c r="H15" s="12"/>
    </row>
    <row r="16" spans="1:8" ht="12.75">
      <c r="A16" s="23" t="s">
        <v>15</v>
      </c>
      <c r="B16" s="16" t="s">
        <v>129</v>
      </c>
      <c r="C16" s="11">
        <v>0</v>
      </c>
      <c r="D16" s="11"/>
      <c r="E16" s="11"/>
      <c r="F16" s="11">
        <v>0</v>
      </c>
      <c r="G16" s="11"/>
      <c r="H16" s="11"/>
    </row>
    <row r="17" spans="1:8" ht="12.75">
      <c r="A17" s="23"/>
      <c r="B17" s="16"/>
      <c r="C17" s="11"/>
      <c r="D17" s="11"/>
      <c r="E17" s="11"/>
      <c r="F17" s="11"/>
      <c r="G17" s="11"/>
      <c r="H17" s="11"/>
    </row>
    <row r="18" spans="1:8" ht="12.75">
      <c r="A18" s="17" t="s">
        <v>26</v>
      </c>
      <c r="B18" s="18" t="s">
        <v>27</v>
      </c>
      <c r="C18" s="11"/>
      <c r="D18" s="12">
        <f>SUM(C19:C22)</f>
        <v>12344</v>
      </c>
      <c r="E18" s="12"/>
      <c r="F18" s="11"/>
      <c r="G18" s="12">
        <f>SUM(F19:F22)</f>
        <v>1755</v>
      </c>
      <c r="H18" s="12"/>
    </row>
    <row r="19" spans="1:8" ht="12.75">
      <c r="A19" s="23" t="s">
        <v>15</v>
      </c>
      <c r="B19" s="16" t="s">
        <v>28</v>
      </c>
      <c r="C19" s="11">
        <v>12344</v>
      </c>
      <c r="D19" s="11"/>
      <c r="E19" s="11"/>
      <c r="F19" s="11">
        <v>1755</v>
      </c>
      <c r="G19" s="11"/>
      <c r="H19" s="11"/>
    </row>
    <row r="20" spans="1:8" ht="12.75">
      <c r="A20" s="23" t="s">
        <v>18</v>
      </c>
      <c r="B20" s="16" t="s">
        <v>29</v>
      </c>
      <c r="C20" s="11">
        <v>0</v>
      </c>
      <c r="D20" s="11"/>
      <c r="E20" s="11"/>
      <c r="F20" s="11">
        <v>0</v>
      </c>
      <c r="G20" s="11"/>
      <c r="H20" s="11"/>
    </row>
    <row r="21" spans="1:8" ht="12.75">
      <c r="A21" s="23" t="s">
        <v>20</v>
      </c>
      <c r="B21" s="16" t="s">
        <v>126</v>
      </c>
      <c r="C21" s="11">
        <v>0</v>
      </c>
      <c r="D21" s="11"/>
      <c r="E21" s="11"/>
      <c r="F21" s="11">
        <v>0</v>
      </c>
      <c r="G21" s="11"/>
      <c r="H21" s="11"/>
    </row>
    <row r="22" spans="1:8" ht="12.75">
      <c r="A22" s="23" t="s">
        <v>22</v>
      </c>
      <c r="B22" s="16" t="s">
        <v>127</v>
      </c>
      <c r="C22" s="11"/>
      <c r="D22" s="11"/>
      <c r="E22" s="11"/>
      <c r="F22" s="11"/>
      <c r="G22" s="11"/>
      <c r="H22" s="11"/>
    </row>
    <row r="23" spans="1:8" ht="12.75">
      <c r="A23" s="23"/>
      <c r="B23" s="16"/>
      <c r="C23" s="11"/>
      <c r="D23" s="11"/>
      <c r="E23" s="11"/>
      <c r="F23" s="11"/>
      <c r="G23" s="11"/>
      <c r="H23" s="11"/>
    </row>
    <row r="24" spans="1:8" ht="12.75">
      <c r="A24" s="17" t="s">
        <v>30</v>
      </c>
      <c r="B24" s="18" t="s">
        <v>31</v>
      </c>
      <c r="C24" s="11"/>
      <c r="D24" s="12">
        <f>SUM(C25:C31)</f>
        <v>21502.190000000002</v>
      </c>
      <c r="E24" s="12"/>
      <c r="F24" s="11"/>
      <c r="G24" s="12">
        <f>SUM(F25:F31)</f>
        <v>20054.690000000002</v>
      </c>
      <c r="H24" s="12"/>
    </row>
    <row r="25" spans="1:8" ht="12.75">
      <c r="A25" s="23" t="s">
        <v>15</v>
      </c>
      <c r="B25" s="16" t="s">
        <v>32</v>
      </c>
      <c r="C25" s="11">
        <v>17921.02</v>
      </c>
      <c r="D25" s="11"/>
      <c r="E25" s="11"/>
      <c r="F25" s="11">
        <v>18199.52</v>
      </c>
      <c r="G25" s="11"/>
      <c r="H25" s="11"/>
    </row>
    <row r="26" spans="1:8" ht="12.75">
      <c r="A26" s="23" t="s">
        <v>18</v>
      </c>
      <c r="B26" s="16" t="s">
        <v>33</v>
      </c>
      <c r="C26" s="11">
        <v>0</v>
      </c>
      <c r="D26" s="11"/>
      <c r="E26" s="11"/>
      <c r="F26" s="11">
        <v>0</v>
      </c>
      <c r="G26" s="11"/>
      <c r="H26" s="11"/>
    </row>
    <row r="27" spans="1:8" ht="12.75">
      <c r="A27" s="23" t="s">
        <v>20</v>
      </c>
      <c r="B27" s="16" t="s">
        <v>119</v>
      </c>
      <c r="C27" s="11">
        <v>0</v>
      </c>
      <c r="D27" s="11"/>
      <c r="E27" s="11"/>
      <c r="F27" s="11">
        <v>0</v>
      </c>
      <c r="G27" s="11"/>
      <c r="H27" s="11"/>
    </row>
    <row r="28" spans="1:8" ht="12.75">
      <c r="A28" s="23" t="s">
        <v>22</v>
      </c>
      <c r="B28" s="16" t="s">
        <v>34</v>
      </c>
      <c r="C28" s="11">
        <v>0</v>
      </c>
      <c r="D28" s="11"/>
      <c r="E28" s="11"/>
      <c r="F28" s="11">
        <v>0</v>
      </c>
      <c r="G28" s="11"/>
      <c r="H28" s="11"/>
    </row>
    <row r="29" spans="1:8" ht="12.75">
      <c r="A29" s="23" t="s">
        <v>36</v>
      </c>
      <c r="B29" s="16" t="s">
        <v>35</v>
      </c>
      <c r="C29" s="11">
        <v>3581.17</v>
      </c>
      <c r="D29" s="11"/>
      <c r="E29" s="11"/>
      <c r="F29" s="11">
        <v>1855.17</v>
      </c>
      <c r="G29" s="11"/>
      <c r="H29" s="11"/>
    </row>
    <row r="30" spans="1:8" ht="12.75">
      <c r="A30" s="23" t="s">
        <v>38</v>
      </c>
      <c r="B30" s="16" t="s">
        <v>37</v>
      </c>
      <c r="C30" s="11">
        <v>382125.78</v>
      </c>
      <c r="D30" s="11"/>
      <c r="E30" s="11"/>
      <c r="F30" s="11">
        <v>382125.78</v>
      </c>
      <c r="G30" s="11"/>
      <c r="H30" s="11"/>
    </row>
    <row r="31" spans="1:8" ht="12.75">
      <c r="A31" s="23" t="s">
        <v>125</v>
      </c>
      <c r="B31" s="16" t="s">
        <v>39</v>
      </c>
      <c r="C31" s="11">
        <v>-382125.78</v>
      </c>
      <c r="D31" s="11"/>
      <c r="E31" s="11"/>
      <c r="F31" s="11">
        <v>-382125.78</v>
      </c>
      <c r="G31" s="11"/>
      <c r="H31" s="11"/>
    </row>
    <row r="32" spans="1:8" ht="12.75">
      <c r="A32" s="23"/>
      <c r="B32" s="16"/>
      <c r="C32" s="11"/>
      <c r="D32" s="11"/>
      <c r="E32" s="11"/>
      <c r="F32" s="11"/>
      <c r="G32" s="11"/>
      <c r="H32" s="11"/>
    </row>
    <row r="33" spans="1:8" ht="12.75">
      <c r="A33" s="17" t="s">
        <v>40</v>
      </c>
      <c r="B33" s="18" t="s">
        <v>41</v>
      </c>
      <c r="C33" s="11"/>
      <c r="D33" s="12">
        <f>SUM(C34:D37)</f>
        <v>0</v>
      </c>
      <c r="E33" s="12"/>
      <c r="F33" s="11"/>
      <c r="G33" s="12">
        <f>SUM(F34:G37)</f>
        <v>0</v>
      </c>
      <c r="H33" s="12"/>
    </row>
    <row r="34" spans="1:8" ht="12.75">
      <c r="A34" s="23" t="s">
        <v>15</v>
      </c>
      <c r="B34" s="16" t="s">
        <v>42</v>
      </c>
      <c r="C34" s="11">
        <v>0</v>
      </c>
      <c r="D34" s="11"/>
      <c r="E34" s="11"/>
      <c r="F34" s="11">
        <v>0</v>
      </c>
      <c r="G34" s="11"/>
      <c r="H34" s="11"/>
    </row>
    <row r="35" spans="1:8" ht="12.75">
      <c r="A35" s="23" t="s">
        <v>18</v>
      </c>
      <c r="B35" s="16" t="s">
        <v>43</v>
      </c>
      <c r="C35" s="11">
        <v>0</v>
      </c>
      <c r="D35" s="11"/>
      <c r="E35" s="11"/>
      <c r="F35" s="11">
        <v>0</v>
      </c>
      <c r="G35" s="11"/>
      <c r="H35" s="11"/>
    </row>
    <row r="36" spans="1:8" ht="12.75">
      <c r="A36" s="23" t="s">
        <v>20</v>
      </c>
      <c r="B36" s="16" t="s">
        <v>44</v>
      </c>
      <c r="C36" s="11">
        <v>0</v>
      </c>
      <c r="D36" s="11"/>
      <c r="E36" s="11"/>
      <c r="F36" s="11">
        <v>0</v>
      </c>
      <c r="G36" s="11"/>
      <c r="H36" s="11"/>
    </row>
    <row r="37" spans="1:8" ht="12.75">
      <c r="A37" s="23"/>
      <c r="B37" s="16"/>
      <c r="C37" s="11"/>
      <c r="D37" s="11"/>
      <c r="E37" s="11"/>
      <c r="F37" s="11"/>
      <c r="G37" s="11"/>
      <c r="H37" s="11"/>
    </row>
    <row r="38" spans="1:8" ht="12.75">
      <c r="A38" s="17" t="s">
        <v>45</v>
      </c>
      <c r="B38" s="18" t="s">
        <v>46</v>
      </c>
      <c r="C38" s="11"/>
      <c r="D38" s="12">
        <f>SUM(C39:C40)</f>
        <v>8980.68</v>
      </c>
      <c r="E38" s="12"/>
      <c r="F38" s="11"/>
      <c r="G38" s="12">
        <f>SUM(F39:F40)</f>
        <v>13181.4</v>
      </c>
      <c r="H38" s="12"/>
    </row>
    <row r="39" spans="1:8" ht="12.75">
      <c r="A39" s="23" t="s">
        <v>15</v>
      </c>
      <c r="B39" s="16" t="s">
        <v>47</v>
      </c>
      <c r="C39" s="11">
        <v>352.6</v>
      </c>
      <c r="D39" s="11"/>
      <c r="E39" s="11"/>
      <c r="F39" s="11">
        <v>0</v>
      </c>
      <c r="G39" s="11"/>
      <c r="H39" s="11"/>
    </row>
    <row r="40" spans="1:8" ht="12.75">
      <c r="A40" s="23" t="s">
        <v>18</v>
      </c>
      <c r="B40" s="16" t="s">
        <v>180</v>
      </c>
      <c r="C40" s="11">
        <v>8628.08</v>
      </c>
      <c r="D40" s="11"/>
      <c r="E40" s="11"/>
      <c r="F40" s="11">
        <v>13181.4</v>
      </c>
      <c r="G40" s="11"/>
      <c r="H40" s="11"/>
    </row>
    <row r="41" spans="1:8" ht="12.75">
      <c r="A41" s="23"/>
      <c r="B41" s="16"/>
      <c r="C41" s="11"/>
      <c r="D41" s="11"/>
      <c r="E41" s="11"/>
      <c r="F41" s="11"/>
      <c r="G41" s="11"/>
      <c r="H41" s="11"/>
    </row>
    <row r="42" spans="1:8" ht="12.75">
      <c r="A42" s="17" t="s">
        <v>48</v>
      </c>
      <c r="B42" s="18" t="s">
        <v>49</v>
      </c>
      <c r="C42" s="11"/>
      <c r="D42" s="12">
        <f>SUM(C43:C46)</f>
        <v>23960</v>
      </c>
      <c r="E42" s="12"/>
      <c r="F42" s="11"/>
      <c r="G42" s="12">
        <f>SUM(F43:F46)</f>
        <v>25703.699999999997</v>
      </c>
      <c r="H42" s="12"/>
    </row>
    <row r="43" spans="1:8" ht="12.75">
      <c r="A43" s="23" t="s">
        <v>15</v>
      </c>
      <c r="B43" s="16" t="s">
        <v>50</v>
      </c>
      <c r="C43" s="11">
        <v>304.42</v>
      </c>
      <c r="D43" s="11"/>
      <c r="E43" s="11"/>
      <c r="F43" s="11">
        <v>383.76</v>
      </c>
      <c r="G43" s="11"/>
      <c r="H43" s="11"/>
    </row>
    <row r="44" spans="1:8" ht="12.75">
      <c r="A44" s="23" t="s">
        <v>18</v>
      </c>
      <c r="B44" s="16" t="s">
        <v>51</v>
      </c>
      <c r="C44" s="11">
        <v>23655.58</v>
      </c>
      <c r="D44" s="11"/>
      <c r="E44" s="11"/>
      <c r="F44" s="11">
        <v>25319.94</v>
      </c>
      <c r="G44" s="11"/>
      <c r="H44" s="11"/>
    </row>
    <row r="45" spans="1:8" ht="12.75">
      <c r="A45" s="23" t="s">
        <v>20</v>
      </c>
      <c r="B45" s="16" t="s">
        <v>52</v>
      </c>
      <c r="C45" s="11">
        <v>0</v>
      </c>
      <c r="D45" s="11"/>
      <c r="E45" s="11"/>
      <c r="F45" s="11">
        <v>0</v>
      </c>
      <c r="G45" s="11"/>
      <c r="H45" s="11"/>
    </row>
    <row r="46" spans="1:8" ht="12.75">
      <c r="A46" s="23" t="s">
        <v>22</v>
      </c>
      <c r="B46" s="16" t="s">
        <v>118</v>
      </c>
      <c r="C46" s="11">
        <v>0</v>
      </c>
      <c r="D46" s="11"/>
      <c r="E46" s="11"/>
      <c r="F46" s="11">
        <v>0</v>
      </c>
      <c r="G46" s="11"/>
      <c r="H46" s="11"/>
    </row>
    <row r="47" spans="1:8" ht="12.75">
      <c r="A47" s="23"/>
      <c r="B47" s="16"/>
      <c r="C47" s="11"/>
      <c r="D47" s="11"/>
      <c r="E47" s="11"/>
      <c r="F47" s="11"/>
      <c r="G47" s="11"/>
      <c r="H47" s="11"/>
    </row>
    <row r="48" spans="1:8" ht="12.75">
      <c r="A48" s="21"/>
      <c r="B48" s="22" t="s">
        <v>53</v>
      </c>
      <c r="C48" s="11"/>
      <c r="D48" s="10"/>
      <c r="E48" s="10">
        <f>D9+D15+D18+D24+D33+D38+D42</f>
        <v>1088234.91</v>
      </c>
      <c r="F48" s="11"/>
      <c r="G48" s="10"/>
      <c r="H48" s="10">
        <f>G9+G15+G18+G24+G33+G38+G42</f>
        <v>1452092.3499999999</v>
      </c>
    </row>
    <row r="49" spans="1:8" ht="12.75">
      <c r="A49" s="21"/>
      <c r="B49" s="22"/>
      <c r="C49" s="11"/>
      <c r="D49" s="10"/>
      <c r="E49" s="10"/>
      <c r="F49" s="11"/>
      <c r="G49" s="10"/>
      <c r="H49" s="10"/>
    </row>
    <row r="50" spans="1:8" ht="12.75">
      <c r="A50" s="21" t="s">
        <v>54</v>
      </c>
      <c r="B50" s="22" t="s">
        <v>55</v>
      </c>
      <c r="C50" s="11"/>
      <c r="D50" s="10"/>
      <c r="E50" s="10"/>
      <c r="F50" s="11"/>
      <c r="G50" s="10"/>
      <c r="H50" s="10"/>
    </row>
    <row r="51" spans="1:8" ht="12.75">
      <c r="A51" s="23"/>
      <c r="B51" s="16"/>
      <c r="C51" s="11"/>
      <c r="D51" s="11"/>
      <c r="E51" s="11"/>
      <c r="F51" s="11"/>
      <c r="G51" s="11"/>
      <c r="H51" s="11"/>
    </row>
    <row r="52" spans="1:8" ht="12.75">
      <c r="A52" s="17" t="s">
        <v>56</v>
      </c>
      <c r="B52" s="18" t="s">
        <v>27</v>
      </c>
      <c r="C52" s="11"/>
      <c r="D52" s="12">
        <f>SUM(C53)</f>
        <v>10388.3</v>
      </c>
      <c r="E52" s="12"/>
      <c r="F52" s="11"/>
      <c r="G52" s="12">
        <f>SUM(F53)</f>
        <v>10388.3</v>
      </c>
      <c r="H52" s="12"/>
    </row>
    <row r="53" spans="1:8" ht="12.75">
      <c r="A53" s="23" t="s">
        <v>15</v>
      </c>
      <c r="B53" s="16" t="s">
        <v>29</v>
      </c>
      <c r="C53" s="11">
        <v>10388.3</v>
      </c>
      <c r="D53" s="11"/>
      <c r="E53" s="11"/>
      <c r="F53" s="11">
        <v>10388.3</v>
      </c>
      <c r="G53" s="11"/>
      <c r="H53" s="11"/>
    </row>
    <row r="54" spans="1:8" ht="12.75">
      <c r="A54" s="23"/>
      <c r="B54" s="16"/>
      <c r="C54" s="11"/>
      <c r="D54" s="11"/>
      <c r="E54" s="11"/>
      <c r="F54" s="11"/>
      <c r="G54" s="11"/>
      <c r="H54" s="11"/>
    </row>
    <row r="55" spans="1:8" ht="12.75">
      <c r="A55" s="17" t="s">
        <v>24</v>
      </c>
      <c r="B55" s="18" t="s">
        <v>31</v>
      </c>
      <c r="C55" s="11"/>
      <c r="D55" s="12">
        <f>SUM(C56)</f>
        <v>15438.57</v>
      </c>
      <c r="E55" s="12"/>
      <c r="F55" s="11"/>
      <c r="G55" s="12">
        <f>SUM(F56)</f>
        <v>15438.57</v>
      </c>
      <c r="H55" s="12"/>
    </row>
    <row r="56" spans="1:8" ht="12.75">
      <c r="A56" s="23" t="s">
        <v>15</v>
      </c>
      <c r="B56" s="16" t="s">
        <v>32</v>
      </c>
      <c r="C56" s="11">
        <v>15438.57</v>
      </c>
      <c r="D56" s="11"/>
      <c r="E56" s="11"/>
      <c r="F56" s="11">
        <v>15438.57</v>
      </c>
      <c r="G56" s="11"/>
      <c r="H56" s="11"/>
    </row>
    <row r="57" spans="1:8" ht="12.75">
      <c r="A57" s="23"/>
      <c r="B57" s="16"/>
      <c r="C57" s="11"/>
      <c r="D57" s="11"/>
      <c r="E57" s="11"/>
      <c r="F57" s="11"/>
      <c r="G57" s="11"/>
      <c r="H57" s="11"/>
    </row>
    <row r="58" spans="1:8" ht="12.75">
      <c r="A58" s="17" t="s">
        <v>26</v>
      </c>
      <c r="B58" s="18" t="s">
        <v>57</v>
      </c>
      <c r="C58" s="11"/>
      <c r="D58" s="12">
        <f>SUM(C59:C61)</f>
        <v>100000</v>
      </c>
      <c r="E58" s="12"/>
      <c r="F58" s="11"/>
      <c r="G58" s="12">
        <f>SUM(F59:F61)</f>
        <v>100000</v>
      </c>
      <c r="H58" s="12"/>
    </row>
    <row r="59" spans="1:8" ht="12.75">
      <c r="A59" s="23" t="s">
        <v>15</v>
      </c>
      <c r="B59" s="16" t="s">
        <v>120</v>
      </c>
      <c r="C59" s="11">
        <v>0</v>
      </c>
      <c r="D59" s="11"/>
      <c r="E59" s="11"/>
      <c r="F59" s="11">
        <v>0</v>
      </c>
      <c r="G59" s="11"/>
      <c r="H59" s="11"/>
    </row>
    <row r="60" spans="1:8" ht="12.75">
      <c r="A60" s="23" t="s">
        <v>18</v>
      </c>
      <c r="B60" s="16" t="s">
        <v>58</v>
      </c>
      <c r="C60" s="11">
        <v>0</v>
      </c>
      <c r="D60" s="11"/>
      <c r="E60" s="11"/>
      <c r="F60" s="11">
        <v>0</v>
      </c>
      <c r="G60" s="11"/>
      <c r="H60" s="11"/>
    </row>
    <row r="61" spans="1:8" ht="12.75">
      <c r="A61" s="23" t="s">
        <v>20</v>
      </c>
      <c r="B61" s="16" t="s">
        <v>121</v>
      </c>
      <c r="C61" s="11">
        <v>100000</v>
      </c>
      <c r="D61" s="11"/>
      <c r="E61" s="11"/>
      <c r="F61" s="11">
        <v>100000</v>
      </c>
      <c r="G61" s="11"/>
      <c r="H61" s="11"/>
    </row>
    <row r="62" spans="1:8" ht="12.75">
      <c r="A62" s="23"/>
      <c r="B62" s="16"/>
      <c r="C62" s="11"/>
      <c r="D62" s="11"/>
      <c r="E62" s="11"/>
      <c r="F62" s="11"/>
      <c r="G62" s="11"/>
      <c r="H62" s="11"/>
    </row>
    <row r="63" spans="1:8" ht="12.75">
      <c r="A63" s="17" t="s">
        <v>30</v>
      </c>
      <c r="B63" s="18" t="s">
        <v>59</v>
      </c>
      <c r="C63" s="11"/>
      <c r="D63" s="12">
        <f>SUM(C64:C70)</f>
        <v>4591334.88</v>
      </c>
      <c r="E63" s="12"/>
      <c r="F63" s="11"/>
      <c r="G63" s="12">
        <f>SUM(F64:F70)</f>
        <v>4561795.59</v>
      </c>
      <c r="H63" s="12"/>
    </row>
    <row r="64" spans="1:8" ht="12.75">
      <c r="A64" s="23" t="s">
        <v>15</v>
      </c>
      <c r="B64" s="16" t="s">
        <v>131</v>
      </c>
      <c r="C64" s="11">
        <v>371472.93</v>
      </c>
      <c r="D64" s="12"/>
      <c r="E64" s="12"/>
      <c r="F64" s="11">
        <v>371472.93</v>
      </c>
      <c r="G64" s="12"/>
      <c r="H64" s="12"/>
    </row>
    <row r="65" spans="1:8" ht="12.75">
      <c r="A65" s="23" t="s">
        <v>18</v>
      </c>
      <c r="B65" s="16" t="s">
        <v>60</v>
      </c>
      <c r="C65" s="11">
        <v>2789856</v>
      </c>
      <c r="D65" s="11"/>
      <c r="E65" s="11"/>
      <c r="F65" s="11">
        <v>2789856</v>
      </c>
      <c r="G65" s="11"/>
      <c r="H65" s="11"/>
    </row>
    <row r="66" spans="1:8" ht="12.75">
      <c r="A66" s="23" t="s">
        <v>20</v>
      </c>
      <c r="B66" s="16" t="s">
        <v>61</v>
      </c>
      <c r="C66" s="11">
        <v>1223204.32</v>
      </c>
      <c r="D66" s="11"/>
      <c r="E66" s="11"/>
      <c r="F66" s="11">
        <v>1223204.32</v>
      </c>
      <c r="G66" s="11"/>
      <c r="H66" s="11"/>
    </row>
    <row r="67" spans="1:8" ht="12.75">
      <c r="A67" s="23" t="s">
        <v>22</v>
      </c>
      <c r="B67" s="16" t="s">
        <v>62</v>
      </c>
      <c r="C67" s="11">
        <v>259872.7</v>
      </c>
      <c r="D67" s="11"/>
      <c r="E67" s="11"/>
      <c r="F67" s="11">
        <v>259872.7</v>
      </c>
      <c r="G67" s="11"/>
      <c r="H67" s="11"/>
    </row>
    <row r="68" spans="1:8" ht="12.75">
      <c r="A68" s="23" t="s">
        <v>36</v>
      </c>
      <c r="B68" s="16" t="s">
        <v>63</v>
      </c>
      <c r="C68" s="11">
        <v>14600</v>
      </c>
      <c r="D68" s="11"/>
      <c r="E68" s="11"/>
      <c r="F68" s="11">
        <v>0</v>
      </c>
      <c r="G68" s="11"/>
      <c r="H68" s="11"/>
    </row>
    <row r="69" spans="1:8" ht="12.75">
      <c r="A69" s="23" t="s">
        <v>38</v>
      </c>
      <c r="B69" s="16" t="s">
        <v>64</v>
      </c>
      <c r="C69" s="11">
        <v>286075.95999999996</v>
      </c>
      <c r="D69" s="11"/>
      <c r="E69" s="11"/>
      <c r="F69" s="11">
        <v>286075.95999999996</v>
      </c>
      <c r="G69" s="11"/>
      <c r="H69" s="11"/>
    </row>
    <row r="70" spans="1:8" ht="12.75">
      <c r="A70" s="23" t="s">
        <v>125</v>
      </c>
      <c r="B70" s="16" t="s">
        <v>65</v>
      </c>
      <c r="C70" s="11">
        <v>-353747.03</v>
      </c>
      <c r="D70" s="11"/>
      <c r="E70" s="11"/>
      <c r="F70" s="11">
        <v>-368686.31999999995</v>
      </c>
      <c r="G70" s="11"/>
      <c r="H70" s="11"/>
    </row>
    <row r="71" spans="1:8" ht="12.75">
      <c r="A71" s="23"/>
      <c r="B71" s="16"/>
      <c r="C71" s="11"/>
      <c r="D71" s="11"/>
      <c r="E71" s="11"/>
      <c r="F71" s="11"/>
      <c r="G71" s="11"/>
      <c r="H71" s="11"/>
    </row>
    <row r="72" spans="1:8" ht="12.75">
      <c r="A72" s="17" t="s">
        <v>40</v>
      </c>
      <c r="B72" s="18" t="s">
        <v>66</v>
      </c>
      <c r="C72" s="11"/>
      <c r="D72" s="12">
        <f>SUM(C73:C74)-C75</f>
        <v>0</v>
      </c>
      <c r="E72" s="12"/>
      <c r="F72" s="11"/>
      <c r="G72" s="12">
        <f>SUM(F73:F74)-F75</f>
        <v>0</v>
      </c>
      <c r="H72" s="12"/>
    </row>
    <row r="73" spans="1:8" ht="12.75">
      <c r="A73" s="23" t="s">
        <v>15</v>
      </c>
      <c r="B73" s="16" t="s">
        <v>67</v>
      </c>
      <c r="C73" s="11">
        <v>0</v>
      </c>
      <c r="D73" s="11"/>
      <c r="E73" s="11"/>
      <c r="F73" s="11">
        <v>0</v>
      </c>
      <c r="G73" s="11"/>
      <c r="H73" s="11"/>
    </row>
    <row r="74" spans="1:8" ht="12.75">
      <c r="A74" s="23" t="s">
        <v>18</v>
      </c>
      <c r="B74" s="16" t="s">
        <v>68</v>
      </c>
      <c r="C74" s="11">
        <v>0</v>
      </c>
      <c r="D74" s="11"/>
      <c r="E74" s="11"/>
      <c r="F74" s="11">
        <v>0</v>
      </c>
      <c r="G74" s="11"/>
      <c r="H74" s="11"/>
    </row>
    <row r="75" spans="1:8" ht="12.75">
      <c r="A75" s="23" t="s">
        <v>20</v>
      </c>
      <c r="B75" s="16" t="s">
        <v>65</v>
      </c>
      <c r="C75" s="11">
        <v>0</v>
      </c>
      <c r="D75" s="11"/>
      <c r="E75" s="11"/>
      <c r="F75" s="11">
        <v>0</v>
      </c>
      <c r="G75" s="11"/>
      <c r="H75" s="11"/>
    </row>
    <row r="76" spans="1:8" ht="12.75">
      <c r="A76" s="23"/>
      <c r="B76" s="16"/>
      <c r="C76" s="11"/>
      <c r="D76" s="11"/>
      <c r="E76" s="11"/>
      <c r="F76" s="11"/>
      <c r="G76" s="11"/>
      <c r="H76" s="11"/>
    </row>
    <row r="77" spans="1:8" ht="12.75">
      <c r="A77" s="17" t="s">
        <v>45</v>
      </c>
      <c r="B77" s="18" t="s">
        <v>69</v>
      </c>
      <c r="C77" s="11"/>
      <c r="D77" s="12">
        <f>SUM(C78)</f>
        <v>0</v>
      </c>
      <c r="E77" s="12"/>
      <c r="F77" s="11"/>
      <c r="G77" s="12">
        <f>SUM(F78)</f>
        <v>0</v>
      </c>
      <c r="H77" s="12"/>
    </row>
    <row r="78" spans="1:8" ht="12.75">
      <c r="A78" s="23" t="s">
        <v>15</v>
      </c>
      <c r="B78" s="16" t="s">
        <v>128</v>
      </c>
      <c r="C78" s="11">
        <v>0</v>
      </c>
      <c r="D78" s="11"/>
      <c r="E78" s="11"/>
      <c r="F78" s="11">
        <v>0</v>
      </c>
      <c r="G78" s="11"/>
      <c r="H78" s="11"/>
    </row>
    <row r="79" spans="1:8" ht="12.75">
      <c r="A79" s="23"/>
      <c r="B79" s="16"/>
      <c r="C79" s="11"/>
      <c r="D79" s="11"/>
      <c r="E79" s="11"/>
      <c r="F79" s="11"/>
      <c r="G79" s="11"/>
      <c r="H79" s="11"/>
    </row>
    <row r="80" spans="1:8" ht="12.75">
      <c r="A80" s="17" t="s">
        <v>48</v>
      </c>
      <c r="B80" s="18" t="s">
        <v>70</v>
      </c>
      <c r="C80" s="11"/>
      <c r="D80" s="12">
        <f>SUM(C81)</f>
        <v>0</v>
      </c>
      <c r="E80" s="12"/>
      <c r="F80" s="11"/>
      <c r="G80" s="12">
        <f>SUM(F81)</f>
        <v>0</v>
      </c>
      <c r="H80" s="12"/>
    </row>
    <row r="81" spans="1:8" ht="12.75">
      <c r="A81" s="23" t="s">
        <v>15</v>
      </c>
      <c r="B81" s="16" t="s">
        <v>71</v>
      </c>
      <c r="C81" s="11">
        <v>0</v>
      </c>
      <c r="D81" s="11"/>
      <c r="E81" s="11"/>
      <c r="F81" s="11">
        <v>0</v>
      </c>
      <c r="G81" s="11"/>
      <c r="H81" s="11"/>
    </row>
    <row r="82" spans="1:8" ht="12.75">
      <c r="A82" s="23"/>
      <c r="B82" s="16"/>
      <c r="C82" s="11"/>
      <c r="D82" s="11"/>
      <c r="E82" s="11"/>
      <c r="F82" s="11"/>
      <c r="G82" s="11"/>
      <c r="H82" s="11"/>
    </row>
    <row r="83" spans="1:8" ht="12.75">
      <c r="A83" s="21"/>
      <c r="B83" s="22" t="s">
        <v>72</v>
      </c>
      <c r="C83" s="11"/>
      <c r="D83" s="10"/>
      <c r="E83" s="10">
        <f>D52+D55+D58+D63+D72+D77+D80</f>
        <v>4717161.75</v>
      </c>
      <c r="F83" s="11"/>
      <c r="G83" s="10"/>
      <c r="H83" s="10">
        <f>G52+G55+G58+G63+G72+G77+G80</f>
        <v>4687622.46</v>
      </c>
    </row>
    <row r="84" spans="1:8" ht="12.75">
      <c r="A84" s="21"/>
      <c r="B84" s="22"/>
      <c r="C84" s="11"/>
      <c r="D84" s="10"/>
      <c r="E84" s="10"/>
      <c r="F84" s="11"/>
      <c r="G84" s="10"/>
      <c r="H84" s="10"/>
    </row>
    <row r="85" spans="1:8" ht="12.75">
      <c r="A85" s="21"/>
      <c r="B85" s="22" t="s">
        <v>73</v>
      </c>
      <c r="C85" s="11"/>
      <c r="D85" s="10"/>
      <c r="E85" s="10">
        <f>E48+E83</f>
        <v>5805396.66</v>
      </c>
      <c r="F85" s="11"/>
      <c r="G85" s="10"/>
      <c r="H85" s="10">
        <f>H48+H83</f>
        <v>6139714.81</v>
      </c>
    </row>
    <row r="86" spans="1:8" ht="12.75">
      <c r="A86" s="21"/>
      <c r="B86" s="22"/>
      <c r="C86" s="11"/>
      <c r="D86" s="10"/>
      <c r="E86" s="10"/>
      <c r="F86" s="11"/>
      <c r="G86" s="10"/>
      <c r="H86" s="10"/>
    </row>
    <row r="87" spans="1:8" ht="13.5" thickBot="1">
      <c r="A87" s="15"/>
      <c r="B87" s="24"/>
      <c r="C87" s="11"/>
      <c r="D87" s="11"/>
      <c r="E87" s="11"/>
      <c r="F87" s="11"/>
      <c r="G87" s="11"/>
      <c r="H87" s="11"/>
    </row>
    <row r="88" spans="1:8" ht="13.5" thickBot="1">
      <c r="A88" s="25"/>
      <c r="B88" s="26" t="s">
        <v>74</v>
      </c>
      <c r="C88" s="13"/>
      <c r="D88" s="13"/>
      <c r="E88" s="13">
        <v>370.29</v>
      </c>
      <c r="F88" s="13"/>
      <c r="G88" s="13"/>
      <c r="H88" s="13">
        <v>217.86</v>
      </c>
    </row>
    <row r="89" ht="12.75">
      <c r="F89" s="7"/>
    </row>
  </sheetData>
  <sheetProtection/>
  <mergeCells count="6">
    <mergeCell ref="A1:H1"/>
    <mergeCell ref="A3:H3"/>
    <mergeCell ref="A4:H4"/>
    <mergeCell ref="C6:E6"/>
    <mergeCell ref="F6:H6"/>
    <mergeCell ref="A2:H2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showGridLines="0" zoomScalePageLayoutView="0" workbookViewId="0" topLeftCell="A64">
      <selection activeCell="E89" sqref="E89"/>
    </sheetView>
  </sheetViews>
  <sheetFormatPr defaultColWidth="9.140625" defaultRowHeight="12.75"/>
  <cols>
    <col min="1" max="1" width="2.7109375" style="8" customWidth="1"/>
    <col min="2" max="2" width="45.8515625" style="8" customWidth="1"/>
    <col min="3" max="5" width="11.7109375" style="9" bestFit="1" customWidth="1"/>
    <col min="6" max="7" width="12.421875" style="9" bestFit="1" customWidth="1"/>
    <col min="8" max="8" width="12.7109375" style="9" bestFit="1" customWidth="1"/>
  </cols>
  <sheetData>
    <row r="1" spans="1:8" s="79" customFormat="1" ht="15">
      <c r="A1" s="90" t="s">
        <v>240</v>
      </c>
      <c r="B1" s="90"/>
      <c r="C1" s="90"/>
      <c r="D1" s="90"/>
      <c r="E1" s="90"/>
      <c r="F1" s="90"/>
      <c r="G1" s="90"/>
      <c r="H1" s="90"/>
    </row>
    <row r="2" spans="1:8" s="79" customFormat="1" ht="15">
      <c r="A2" s="90" t="s">
        <v>182</v>
      </c>
      <c r="B2" s="90"/>
      <c r="C2" s="90"/>
      <c r="D2" s="90"/>
      <c r="E2" s="90"/>
      <c r="F2" s="90"/>
      <c r="G2" s="90"/>
      <c r="H2" s="90"/>
    </row>
    <row r="3" spans="1:8" ht="15">
      <c r="A3" s="91" t="s">
        <v>241</v>
      </c>
      <c r="B3" s="91"/>
      <c r="C3" s="91"/>
      <c r="D3" s="91"/>
      <c r="E3" s="91"/>
      <c r="F3" s="91"/>
      <c r="G3" s="91"/>
      <c r="H3" s="91"/>
    </row>
    <row r="4" spans="1:8" ht="15">
      <c r="A4" s="92">
        <v>43830</v>
      </c>
      <c r="B4" s="92"/>
      <c r="C4" s="92"/>
      <c r="D4" s="92"/>
      <c r="E4" s="92"/>
      <c r="F4" s="92"/>
      <c r="G4" s="92"/>
      <c r="H4" s="92"/>
    </row>
    <row r="5" ht="13.5" thickBot="1">
      <c r="A5" s="8" t="s">
        <v>75</v>
      </c>
    </row>
    <row r="6" spans="1:8" ht="13.5" thickBot="1">
      <c r="A6" s="19"/>
      <c r="B6" s="20"/>
      <c r="C6" s="93" t="s">
        <v>0</v>
      </c>
      <c r="D6" s="94"/>
      <c r="E6" s="95"/>
      <c r="F6" s="93" t="s">
        <v>12</v>
      </c>
      <c r="G6" s="94"/>
      <c r="H6" s="95"/>
    </row>
    <row r="7" spans="1:8" ht="12.75">
      <c r="A7" s="21" t="s">
        <v>76</v>
      </c>
      <c r="B7" s="22" t="s">
        <v>77</v>
      </c>
      <c r="C7" s="10"/>
      <c r="D7" s="10"/>
      <c r="E7" s="10"/>
      <c r="F7" s="10"/>
      <c r="G7" s="10"/>
      <c r="H7" s="10"/>
    </row>
    <row r="8" spans="1:8" ht="12.75">
      <c r="A8" s="23"/>
      <c r="B8" s="16"/>
      <c r="C8" s="11"/>
      <c r="D8" s="11"/>
      <c r="E8" s="11"/>
      <c r="F8" s="11"/>
      <c r="G8" s="11"/>
      <c r="H8" s="11"/>
    </row>
    <row r="9" spans="1:8" ht="12.75">
      <c r="A9" s="17" t="s">
        <v>56</v>
      </c>
      <c r="B9" s="18" t="s">
        <v>78</v>
      </c>
      <c r="C9" s="11"/>
      <c r="D9" s="12">
        <f>SUM(C10)</f>
        <v>0</v>
      </c>
      <c r="E9" s="12"/>
      <c r="F9" s="11"/>
      <c r="G9" s="12">
        <f>SUM(F10)</f>
        <v>0</v>
      </c>
      <c r="H9" s="12"/>
    </row>
    <row r="10" spans="1:8" ht="12.75">
      <c r="A10" s="23" t="s">
        <v>15</v>
      </c>
      <c r="B10" s="16" t="s">
        <v>79</v>
      </c>
      <c r="C10" s="11">
        <v>0</v>
      </c>
      <c r="D10" s="11"/>
      <c r="E10" s="11"/>
      <c r="F10" s="11">
        <v>0</v>
      </c>
      <c r="G10" s="11"/>
      <c r="H10" s="11"/>
    </row>
    <row r="11" spans="1:8" ht="12.75">
      <c r="A11" s="23"/>
      <c r="B11" s="16"/>
      <c r="C11" s="11"/>
      <c r="D11" s="11"/>
      <c r="E11" s="11"/>
      <c r="F11" s="11"/>
      <c r="G11" s="11"/>
      <c r="H11" s="11"/>
    </row>
    <row r="12" spans="1:8" ht="12.75">
      <c r="A12" s="17" t="s">
        <v>24</v>
      </c>
      <c r="B12" s="18" t="s">
        <v>80</v>
      </c>
      <c r="C12" s="11"/>
      <c r="D12" s="12">
        <f>SUM(C13:C14)</f>
        <v>4826.26</v>
      </c>
      <c r="E12" s="12"/>
      <c r="F12" s="11"/>
      <c r="G12" s="12">
        <f>SUM(F13:F14)</f>
        <v>157510</v>
      </c>
      <c r="H12" s="12"/>
    </row>
    <row r="13" spans="1:8" ht="12.75">
      <c r="A13" s="23" t="s">
        <v>15</v>
      </c>
      <c r="B13" s="16" t="s">
        <v>81</v>
      </c>
      <c r="C13" s="11">
        <v>126.26</v>
      </c>
      <c r="D13" s="11"/>
      <c r="E13" s="11"/>
      <c r="F13" s="11">
        <v>152810</v>
      </c>
      <c r="G13" s="11"/>
      <c r="H13" s="11"/>
    </row>
    <row r="14" spans="1:8" ht="12.75">
      <c r="A14" s="23" t="s">
        <v>18</v>
      </c>
      <c r="B14" s="16" t="s">
        <v>100</v>
      </c>
      <c r="C14" s="11">
        <v>4700</v>
      </c>
      <c r="D14" s="11"/>
      <c r="E14" s="11"/>
      <c r="F14" s="11">
        <v>4700</v>
      </c>
      <c r="G14" s="11"/>
      <c r="H14" s="11"/>
    </row>
    <row r="15" spans="1:8" ht="12.75">
      <c r="A15" s="23"/>
      <c r="B15" s="16"/>
      <c r="C15" s="11"/>
      <c r="D15" s="11"/>
      <c r="E15" s="11"/>
      <c r="F15" s="11"/>
      <c r="G15" s="11"/>
      <c r="H15" s="11"/>
    </row>
    <row r="16" spans="1:8" ht="12.75">
      <c r="A16" s="17" t="s">
        <v>26</v>
      </c>
      <c r="B16" s="18" t="s">
        <v>82</v>
      </c>
      <c r="C16" s="11"/>
      <c r="D16" s="12">
        <f>SUM(C17:C20)</f>
        <v>141834.37</v>
      </c>
      <c r="E16" s="12"/>
      <c r="F16" s="11"/>
      <c r="G16" s="12">
        <f>SUM(F17:F20)</f>
        <v>125603.97</v>
      </c>
      <c r="H16" s="12"/>
    </row>
    <row r="17" spans="1:8" ht="12.75">
      <c r="A17" s="23" t="s">
        <v>15</v>
      </c>
      <c r="B17" s="16" t="s">
        <v>181</v>
      </c>
      <c r="C17" s="11">
        <v>111113.99</v>
      </c>
      <c r="D17" s="11"/>
      <c r="E17" s="11"/>
      <c r="F17" s="11">
        <v>94863.25</v>
      </c>
      <c r="G17" s="11"/>
      <c r="H17" s="11"/>
    </row>
    <row r="18" spans="1:8" ht="12.75">
      <c r="A18" s="23" t="s">
        <v>18</v>
      </c>
      <c r="B18" s="16" t="s">
        <v>84</v>
      </c>
      <c r="C18" s="11">
        <v>30720.38</v>
      </c>
      <c r="D18" s="11"/>
      <c r="E18" s="11"/>
      <c r="F18" s="11">
        <v>30740.72</v>
      </c>
      <c r="G18" s="11"/>
      <c r="H18" s="11"/>
    </row>
    <row r="19" spans="1:8" ht="12.75">
      <c r="A19" s="23" t="s">
        <v>20</v>
      </c>
      <c r="B19" s="16" t="s">
        <v>83</v>
      </c>
      <c r="C19" s="11">
        <v>0</v>
      </c>
      <c r="D19" s="11"/>
      <c r="E19" s="11"/>
      <c r="F19" s="11">
        <v>0</v>
      </c>
      <c r="G19" s="11"/>
      <c r="H19" s="11"/>
    </row>
    <row r="20" spans="1:8" ht="12.75">
      <c r="A20" s="23" t="s">
        <v>22</v>
      </c>
      <c r="B20" s="16" t="s">
        <v>85</v>
      </c>
      <c r="C20" s="11">
        <v>0</v>
      </c>
      <c r="D20" s="11"/>
      <c r="E20" s="11"/>
      <c r="F20" s="11">
        <v>0</v>
      </c>
      <c r="G20" s="11"/>
      <c r="H20" s="11"/>
    </row>
    <row r="21" spans="1:8" ht="12.75">
      <c r="A21" s="23"/>
      <c r="B21" s="16"/>
      <c r="C21" s="11"/>
      <c r="D21" s="11"/>
      <c r="E21" s="11"/>
      <c r="F21" s="11"/>
      <c r="G21" s="11"/>
      <c r="H21" s="11"/>
    </row>
    <row r="22" spans="1:8" ht="12.75">
      <c r="A22" s="17" t="s">
        <v>30</v>
      </c>
      <c r="B22" s="18" t="s">
        <v>86</v>
      </c>
      <c r="C22" s="11"/>
      <c r="D22" s="12">
        <f>SUM(C23)</f>
        <v>1550</v>
      </c>
      <c r="E22" s="12"/>
      <c r="F22" s="11"/>
      <c r="G22" s="12">
        <f>SUM(F23)</f>
        <v>2894</v>
      </c>
      <c r="H22" s="12"/>
    </row>
    <row r="23" spans="1:8" ht="12.75">
      <c r="A23" s="23" t="s">
        <v>15</v>
      </c>
      <c r="B23" s="16" t="s">
        <v>86</v>
      </c>
      <c r="C23" s="11">
        <v>1550</v>
      </c>
      <c r="D23" s="11"/>
      <c r="E23" s="11"/>
      <c r="F23" s="11">
        <v>2894</v>
      </c>
      <c r="G23" s="11"/>
      <c r="H23" s="11"/>
    </row>
    <row r="24" spans="1:8" ht="12.75">
      <c r="A24" s="17"/>
      <c r="B24" s="18"/>
      <c r="C24" s="11"/>
      <c r="D24" s="12"/>
      <c r="E24" s="12"/>
      <c r="F24" s="11"/>
      <c r="G24" s="12"/>
      <c r="H24" s="12"/>
    </row>
    <row r="25" spans="1:8" ht="12.75">
      <c r="A25" s="17" t="s">
        <v>40</v>
      </c>
      <c r="B25" s="18" t="s">
        <v>87</v>
      </c>
      <c r="C25" s="11"/>
      <c r="D25" s="12">
        <v>0</v>
      </c>
      <c r="E25" s="12"/>
      <c r="F25" s="11"/>
      <c r="G25" s="12">
        <v>0</v>
      </c>
      <c r="H25" s="12"/>
    </row>
    <row r="26" spans="1:8" ht="12.75">
      <c r="A26" s="17"/>
      <c r="B26" s="18"/>
      <c r="C26" s="11"/>
      <c r="D26" s="12"/>
      <c r="E26" s="12"/>
      <c r="F26" s="11"/>
      <c r="G26" s="12"/>
      <c r="H26" s="12"/>
    </row>
    <row r="27" spans="1:8" ht="12.75">
      <c r="A27" s="17" t="s">
        <v>88</v>
      </c>
      <c r="B27" s="18" t="s">
        <v>89</v>
      </c>
      <c r="C27" s="11"/>
      <c r="D27" s="12">
        <f>SUM(C28:C30)</f>
        <v>4908.01</v>
      </c>
      <c r="E27" s="12"/>
      <c r="F27" s="11"/>
      <c r="G27" s="12">
        <f>SUM(F28:F30)</f>
        <v>5694.74</v>
      </c>
      <c r="H27" s="12"/>
    </row>
    <row r="28" spans="1:8" ht="12.75">
      <c r="A28" s="23" t="s">
        <v>15</v>
      </c>
      <c r="B28" s="16" t="s">
        <v>90</v>
      </c>
      <c r="C28" s="11">
        <v>2136.01</v>
      </c>
      <c r="D28" s="11"/>
      <c r="E28" s="11"/>
      <c r="F28" s="11">
        <v>2359.99</v>
      </c>
      <c r="G28" s="11"/>
      <c r="H28" s="11"/>
    </row>
    <row r="29" spans="1:8" ht="12.75">
      <c r="A29" s="23" t="s">
        <v>18</v>
      </c>
      <c r="B29" s="16" t="s">
        <v>91</v>
      </c>
      <c r="C29" s="11">
        <v>2772</v>
      </c>
      <c r="D29" s="11"/>
      <c r="E29" s="11"/>
      <c r="F29" s="11">
        <v>3334.75</v>
      </c>
      <c r="G29" s="11"/>
      <c r="H29" s="11"/>
    </row>
    <row r="30" spans="1:8" ht="12.75">
      <c r="A30" s="23" t="s">
        <v>20</v>
      </c>
      <c r="B30" s="16" t="s">
        <v>92</v>
      </c>
      <c r="C30" s="11">
        <v>0</v>
      </c>
      <c r="D30" s="11"/>
      <c r="E30" s="11"/>
      <c r="F30" s="11">
        <v>0</v>
      </c>
      <c r="G30" s="11"/>
      <c r="H30" s="11"/>
    </row>
    <row r="31" spans="1:8" ht="12.75">
      <c r="A31" s="23"/>
      <c r="B31" s="16"/>
      <c r="C31" s="11"/>
      <c r="D31" s="11"/>
      <c r="E31" s="11"/>
      <c r="F31" s="11"/>
      <c r="G31" s="11"/>
      <c r="H31" s="11"/>
    </row>
    <row r="32" spans="1:8" ht="12.75">
      <c r="A32" s="17" t="s">
        <v>45</v>
      </c>
      <c r="B32" s="18" t="s">
        <v>93</v>
      </c>
      <c r="C32" s="11"/>
      <c r="D32" s="12">
        <f>SUM(C33:C34)</f>
        <v>0</v>
      </c>
      <c r="E32" s="12"/>
      <c r="F32" s="11"/>
      <c r="G32" s="12">
        <f>F34</f>
        <v>0</v>
      </c>
      <c r="H32" s="12"/>
    </row>
    <row r="33" spans="1:8" ht="12.75">
      <c r="A33" s="23" t="s">
        <v>15</v>
      </c>
      <c r="B33" s="16" t="s">
        <v>244</v>
      </c>
      <c r="C33" s="11">
        <v>0</v>
      </c>
      <c r="D33" s="11"/>
      <c r="E33" s="11"/>
      <c r="F33" s="11"/>
      <c r="G33" s="11"/>
      <c r="H33" s="11"/>
    </row>
    <row r="34" spans="1:8" ht="12.75">
      <c r="A34" s="23" t="s">
        <v>18</v>
      </c>
      <c r="B34" s="16" t="s">
        <v>245</v>
      </c>
      <c r="C34" s="11">
        <v>0</v>
      </c>
      <c r="D34" s="11"/>
      <c r="E34" s="11"/>
      <c r="F34" s="11">
        <v>0</v>
      </c>
      <c r="G34" s="11"/>
      <c r="H34" s="11"/>
    </row>
    <row r="35" spans="1:8" ht="12.75">
      <c r="A35" s="23"/>
      <c r="B35" s="16"/>
      <c r="C35" s="11"/>
      <c r="D35" s="11"/>
      <c r="E35" s="11"/>
      <c r="F35" s="11"/>
      <c r="G35" s="11"/>
      <c r="H35" s="11"/>
    </row>
    <row r="36" spans="1:8" ht="12.75">
      <c r="A36" s="17" t="s">
        <v>48</v>
      </c>
      <c r="B36" s="18" t="s">
        <v>94</v>
      </c>
      <c r="C36" s="11"/>
      <c r="D36" s="12">
        <v>0</v>
      </c>
      <c r="E36" s="12"/>
      <c r="F36" s="11"/>
      <c r="G36" s="12">
        <v>0</v>
      </c>
      <c r="H36" s="12"/>
    </row>
    <row r="37" spans="1:8" ht="12.75">
      <c r="A37" s="17"/>
      <c r="B37" s="18"/>
      <c r="C37" s="11"/>
      <c r="D37" s="12"/>
      <c r="E37" s="12"/>
      <c r="F37" s="11"/>
      <c r="G37" s="12"/>
      <c r="H37" s="12"/>
    </row>
    <row r="38" spans="1:8" ht="12.75">
      <c r="A38" s="17" t="s">
        <v>95</v>
      </c>
      <c r="B38" s="18" t="s">
        <v>96</v>
      </c>
      <c r="C38" s="11"/>
      <c r="D38" s="12">
        <f>SUM(C39)</f>
        <v>0</v>
      </c>
      <c r="E38" s="12"/>
      <c r="F38" s="11"/>
      <c r="G38" s="12">
        <f>SUM(F39)</f>
        <v>0</v>
      </c>
      <c r="H38" s="12"/>
    </row>
    <row r="39" spans="1:8" ht="12.75">
      <c r="A39" s="23" t="s">
        <v>15</v>
      </c>
      <c r="B39" s="16" t="s">
        <v>242</v>
      </c>
      <c r="C39" s="11">
        <v>0</v>
      </c>
      <c r="D39" s="12"/>
      <c r="E39" s="12"/>
      <c r="F39" s="11">
        <v>0</v>
      </c>
      <c r="G39" s="12"/>
      <c r="H39" s="12"/>
    </row>
    <row r="40" spans="1:8" ht="12.75">
      <c r="A40" s="23"/>
      <c r="B40" s="16"/>
      <c r="C40" s="11"/>
      <c r="D40" s="11"/>
      <c r="E40" s="11"/>
      <c r="F40" s="11"/>
      <c r="G40" s="11"/>
      <c r="H40" s="11"/>
    </row>
    <row r="41" spans="1:8" ht="12.75">
      <c r="A41" s="21"/>
      <c r="B41" s="22" t="s">
        <v>97</v>
      </c>
      <c r="C41" s="11"/>
      <c r="D41" s="10"/>
      <c r="E41" s="10">
        <f>D9+D12+D16+D22+D25+D27+D32+D36+D38</f>
        <v>153118.64</v>
      </c>
      <c r="F41" s="11"/>
      <c r="G41" s="10"/>
      <c r="H41" s="10">
        <f>G9+G12+G16+G22+G25+G27+G32+G36+G38</f>
        <v>291702.70999999996</v>
      </c>
    </row>
    <row r="42" spans="1:8" ht="12.75">
      <c r="A42" s="21"/>
      <c r="B42" s="22"/>
      <c r="C42" s="11"/>
      <c r="D42" s="10"/>
      <c r="E42" s="10"/>
      <c r="F42" s="11"/>
      <c r="G42" s="10"/>
      <c r="H42" s="10"/>
    </row>
    <row r="43" spans="1:8" ht="12.75">
      <c r="A43" s="21" t="s">
        <v>98</v>
      </c>
      <c r="B43" s="22" t="s">
        <v>99</v>
      </c>
      <c r="C43" s="11"/>
      <c r="D43" s="10"/>
      <c r="E43" s="10"/>
      <c r="F43" s="11"/>
      <c r="G43" s="10"/>
      <c r="H43" s="10"/>
    </row>
    <row r="44" spans="1:8" ht="12.75">
      <c r="A44" s="23"/>
      <c r="B44" s="16"/>
      <c r="C44" s="11"/>
      <c r="D44" s="11"/>
      <c r="E44" s="11"/>
      <c r="F44" s="11"/>
      <c r="G44" s="11"/>
      <c r="H44" s="11"/>
    </row>
    <row r="45" spans="1:8" ht="12.75">
      <c r="A45" s="17" t="s">
        <v>56</v>
      </c>
      <c r="B45" s="18" t="s">
        <v>78</v>
      </c>
      <c r="C45" s="11"/>
      <c r="D45" s="12">
        <v>0</v>
      </c>
      <c r="E45" s="12"/>
      <c r="F45" s="11"/>
      <c r="G45" s="12">
        <v>0</v>
      </c>
      <c r="H45" s="12"/>
    </row>
    <row r="46" spans="1:8" ht="12.75">
      <c r="A46" s="17" t="s">
        <v>24</v>
      </c>
      <c r="B46" s="18" t="s">
        <v>80</v>
      </c>
      <c r="C46" s="11"/>
      <c r="D46" s="12">
        <f>SUM(C47)</f>
        <v>0</v>
      </c>
      <c r="E46" s="12"/>
      <c r="F46" s="11"/>
      <c r="G46" s="12">
        <f>SUM(F47)</f>
        <v>0</v>
      </c>
      <c r="H46" s="12"/>
    </row>
    <row r="47" spans="1:8" ht="12.75">
      <c r="A47" s="23" t="s">
        <v>15</v>
      </c>
      <c r="B47" s="16" t="s">
        <v>100</v>
      </c>
      <c r="C47" s="11">
        <v>0</v>
      </c>
      <c r="D47" s="11"/>
      <c r="E47" s="11"/>
      <c r="F47" s="11">
        <v>0</v>
      </c>
      <c r="G47" s="11"/>
      <c r="H47" s="11"/>
    </row>
    <row r="48" spans="1:8" ht="12.75">
      <c r="A48" s="23"/>
      <c r="B48" s="16"/>
      <c r="C48" s="11"/>
      <c r="D48" s="11"/>
      <c r="E48" s="11"/>
      <c r="F48" s="11"/>
      <c r="G48" s="11"/>
      <c r="H48" s="11"/>
    </row>
    <row r="49" spans="1:8" ht="12.75">
      <c r="A49" s="17" t="s">
        <v>26</v>
      </c>
      <c r="B49" s="18" t="s">
        <v>82</v>
      </c>
      <c r="C49" s="11"/>
      <c r="D49" s="12">
        <f>SUM(C50)</f>
        <v>28958.01</v>
      </c>
      <c r="E49" s="12"/>
      <c r="F49" s="11"/>
      <c r="G49" s="12">
        <f>SUM(F50)</f>
        <v>2842.53</v>
      </c>
      <c r="H49" s="12"/>
    </row>
    <row r="50" spans="1:8" ht="12.75">
      <c r="A50" s="23" t="s">
        <v>18</v>
      </c>
      <c r="B50" s="16" t="s">
        <v>84</v>
      </c>
      <c r="C50" s="11">
        <v>28958.01</v>
      </c>
      <c r="D50" s="12"/>
      <c r="E50" s="12"/>
      <c r="F50" s="11">
        <v>2842.53</v>
      </c>
      <c r="G50" s="12"/>
      <c r="H50" s="12"/>
    </row>
    <row r="51" spans="1:8" ht="12.75">
      <c r="A51" s="17" t="s">
        <v>30</v>
      </c>
      <c r="B51" s="18" t="s">
        <v>86</v>
      </c>
      <c r="C51" s="11"/>
      <c r="D51" s="12">
        <v>0</v>
      </c>
      <c r="E51" s="12"/>
      <c r="F51" s="11"/>
      <c r="G51" s="12">
        <v>0</v>
      </c>
      <c r="H51" s="12"/>
    </row>
    <row r="52" spans="1:8" ht="12.75">
      <c r="A52" s="17" t="s">
        <v>40</v>
      </c>
      <c r="B52" s="18" t="s">
        <v>93</v>
      </c>
      <c r="C52" s="11"/>
      <c r="D52" s="12">
        <v>0</v>
      </c>
      <c r="E52" s="12"/>
      <c r="F52" s="11"/>
      <c r="G52" s="12">
        <v>0</v>
      </c>
      <c r="H52" s="12"/>
    </row>
    <row r="53" spans="1:8" ht="12.75">
      <c r="A53" s="17" t="s">
        <v>88</v>
      </c>
      <c r="B53" s="18" t="s">
        <v>101</v>
      </c>
      <c r="C53" s="11"/>
      <c r="D53" s="12">
        <v>0</v>
      </c>
      <c r="E53" s="12"/>
      <c r="F53" s="11"/>
      <c r="G53" s="12">
        <v>0</v>
      </c>
      <c r="H53" s="12"/>
    </row>
    <row r="54" spans="1:8" ht="12.75">
      <c r="A54" s="17" t="s">
        <v>45</v>
      </c>
      <c r="B54" s="18" t="s">
        <v>102</v>
      </c>
      <c r="C54" s="11"/>
      <c r="D54" s="12">
        <v>0</v>
      </c>
      <c r="E54" s="12"/>
      <c r="F54" s="11"/>
      <c r="G54" s="12">
        <v>0</v>
      </c>
      <c r="H54" s="12"/>
    </row>
    <row r="55" spans="1:8" ht="12.75">
      <c r="A55" s="23"/>
      <c r="B55" s="16"/>
      <c r="C55" s="11"/>
      <c r="D55" s="11"/>
      <c r="E55" s="11"/>
      <c r="F55" s="11"/>
      <c r="G55" s="11"/>
      <c r="H55" s="11"/>
    </row>
    <row r="56" spans="1:8" ht="12.75">
      <c r="A56" s="21"/>
      <c r="B56" s="22" t="s">
        <v>103</v>
      </c>
      <c r="C56" s="11"/>
      <c r="D56" s="10"/>
      <c r="E56" s="10">
        <f>D45+D46+D49+D51+D52+D53+D54</f>
        <v>28958.01</v>
      </c>
      <c r="F56" s="11"/>
      <c r="G56" s="10"/>
      <c r="H56" s="10">
        <f>G45+G46+G49+G51+G52+G53+G54</f>
        <v>2842.53</v>
      </c>
    </row>
    <row r="57" spans="1:8" ht="12.75">
      <c r="A57" s="21"/>
      <c r="B57" s="22"/>
      <c r="C57" s="11"/>
      <c r="D57" s="10"/>
      <c r="E57" s="10"/>
      <c r="F57" s="11"/>
      <c r="G57" s="10"/>
      <c r="H57" s="10"/>
    </row>
    <row r="58" spans="1:8" ht="12.75">
      <c r="A58" s="21" t="s">
        <v>104</v>
      </c>
      <c r="B58" s="22" t="s">
        <v>105</v>
      </c>
      <c r="C58" s="11"/>
      <c r="D58" s="10"/>
      <c r="E58" s="10"/>
      <c r="F58" s="11"/>
      <c r="G58" s="10"/>
      <c r="H58" s="10"/>
    </row>
    <row r="59" spans="1:8" ht="12.75">
      <c r="A59" s="21"/>
      <c r="B59" s="22"/>
      <c r="C59" s="11"/>
      <c r="D59" s="10"/>
      <c r="E59" s="10"/>
      <c r="F59" s="11"/>
      <c r="G59" s="10"/>
      <c r="H59" s="10"/>
    </row>
    <row r="60" spans="1:8" ht="12.75">
      <c r="A60" s="23"/>
      <c r="B60" s="16"/>
      <c r="C60" s="11"/>
      <c r="D60" s="11"/>
      <c r="E60" s="11"/>
      <c r="F60" s="11"/>
      <c r="G60" s="11"/>
      <c r="H60" s="11"/>
    </row>
    <row r="61" spans="1:8" ht="12.75">
      <c r="A61" s="17" t="s">
        <v>56</v>
      </c>
      <c r="B61" s="18" t="s">
        <v>106</v>
      </c>
      <c r="C61" s="11"/>
      <c r="D61" s="12">
        <f>SUM(C62:C63)</f>
        <v>50010</v>
      </c>
      <c r="E61" s="12"/>
      <c r="F61" s="11"/>
      <c r="G61" s="12">
        <f>SUM(F62:F63)</f>
        <v>50010</v>
      </c>
      <c r="H61" s="12"/>
    </row>
    <row r="62" spans="1:8" ht="12.75">
      <c r="A62" s="23" t="s">
        <v>15</v>
      </c>
      <c r="B62" s="16" t="s">
        <v>107</v>
      </c>
      <c r="C62" s="11">
        <v>50010</v>
      </c>
      <c r="D62" s="11"/>
      <c r="E62" s="11"/>
      <c r="F62" s="11">
        <v>50010</v>
      </c>
      <c r="G62" s="11"/>
      <c r="H62" s="11"/>
    </row>
    <row r="63" spans="1:8" ht="12.75">
      <c r="A63" s="23" t="s">
        <v>18</v>
      </c>
      <c r="B63" s="16" t="s">
        <v>108</v>
      </c>
      <c r="C63" s="11">
        <v>0</v>
      </c>
      <c r="D63" s="11"/>
      <c r="E63" s="11"/>
      <c r="F63" s="11">
        <v>0</v>
      </c>
      <c r="G63" s="11"/>
      <c r="H63" s="11"/>
    </row>
    <row r="64" spans="1:8" ht="12.75">
      <c r="A64" s="23"/>
      <c r="B64" s="16"/>
      <c r="C64" s="11"/>
      <c r="D64" s="11"/>
      <c r="E64" s="11"/>
      <c r="F64" s="11"/>
      <c r="G64" s="11"/>
      <c r="H64" s="11"/>
    </row>
    <row r="65" spans="1:8" ht="12.75">
      <c r="A65" s="17" t="s">
        <v>24</v>
      </c>
      <c r="B65" s="18" t="s">
        <v>109</v>
      </c>
      <c r="C65" s="11"/>
      <c r="D65" s="12">
        <f>SUM(C66:C68)</f>
        <v>290835.46</v>
      </c>
      <c r="E65" s="12"/>
      <c r="F65" s="11"/>
      <c r="G65" s="12">
        <f>SUM(F66:F68)</f>
        <v>290835.46</v>
      </c>
      <c r="H65" s="12"/>
    </row>
    <row r="66" spans="1:8" ht="12.75">
      <c r="A66" s="23" t="s">
        <v>15</v>
      </c>
      <c r="B66" s="16" t="s">
        <v>110</v>
      </c>
      <c r="C66" s="11">
        <v>290185.46</v>
      </c>
      <c r="D66" s="11"/>
      <c r="E66" s="11"/>
      <c r="F66" s="11">
        <v>290185.46</v>
      </c>
      <c r="G66" s="11"/>
      <c r="H66" s="11"/>
    </row>
    <row r="67" spans="1:8" ht="12.75">
      <c r="A67" s="23" t="s">
        <v>18</v>
      </c>
      <c r="B67" s="16" t="s">
        <v>111</v>
      </c>
      <c r="C67" s="11">
        <v>150</v>
      </c>
      <c r="D67" s="11"/>
      <c r="E67" s="11"/>
      <c r="F67" s="11">
        <v>150</v>
      </c>
      <c r="G67" s="11"/>
      <c r="H67" s="11"/>
    </row>
    <row r="68" spans="1:8" ht="12.75">
      <c r="A68" s="23" t="s">
        <v>20</v>
      </c>
      <c r="B68" s="16" t="s">
        <v>109</v>
      </c>
      <c r="C68" s="11">
        <v>500</v>
      </c>
      <c r="D68" s="11"/>
      <c r="E68" s="11"/>
      <c r="F68" s="11">
        <v>500</v>
      </c>
      <c r="G68" s="11"/>
      <c r="H68" s="11"/>
    </row>
    <row r="69" spans="1:8" ht="12.75">
      <c r="A69" s="23"/>
      <c r="B69" s="16"/>
      <c r="C69" s="11"/>
      <c r="D69" s="11"/>
      <c r="E69" s="11"/>
      <c r="F69" s="11"/>
      <c r="G69" s="11"/>
      <c r="H69" s="11"/>
    </row>
    <row r="70" spans="1:8" ht="12.75">
      <c r="A70" s="17" t="s">
        <v>26</v>
      </c>
      <c r="B70" s="18" t="s">
        <v>112</v>
      </c>
      <c r="C70" s="11"/>
      <c r="D70" s="12">
        <f>SUM(C71)</f>
        <v>1057.38</v>
      </c>
      <c r="E70" s="12"/>
      <c r="F70" s="11"/>
      <c r="G70" s="12">
        <f>SUM(F71)</f>
        <v>1057.38</v>
      </c>
      <c r="H70" s="12"/>
    </row>
    <row r="71" spans="1:8" ht="12.75">
      <c r="A71" s="23" t="s">
        <v>15</v>
      </c>
      <c r="B71" s="16" t="s">
        <v>122</v>
      </c>
      <c r="C71" s="11">
        <v>1057.38</v>
      </c>
      <c r="D71" s="11"/>
      <c r="E71" s="11"/>
      <c r="F71" s="11">
        <v>1057.38</v>
      </c>
      <c r="G71" s="11"/>
      <c r="H71" s="11"/>
    </row>
    <row r="72" spans="1:8" ht="12.75">
      <c r="A72" s="23"/>
      <c r="B72" s="16"/>
      <c r="C72" s="11"/>
      <c r="D72" s="11"/>
      <c r="E72" s="11"/>
      <c r="F72" s="11"/>
      <c r="G72" s="11"/>
      <c r="H72" s="11"/>
    </row>
    <row r="73" spans="1:8" ht="12.75">
      <c r="A73" s="23"/>
      <c r="B73" s="16"/>
      <c r="C73" s="11"/>
      <c r="D73" s="11"/>
      <c r="E73" s="11"/>
      <c r="F73" s="11"/>
      <c r="G73" s="11"/>
      <c r="H73" s="11"/>
    </row>
    <row r="74" spans="1:8" ht="12.75">
      <c r="A74" s="17" t="s">
        <v>30</v>
      </c>
      <c r="B74" s="18" t="s">
        <v>113</v>
      </c>
      <c r="C74" s="11"/>
      <c r="D74" s="12">
        <f>SUM(C75:C76)</f>
        <v>6457514.16</v>
      </c>
      <c r="E74" s="12"/>
      <c r="F74" s="11"/>
      <c r="G74" s="12">
        <f>SUM(F75+F76)</f>
        <v>6468193.140000001</v>
      </c>
      <c r="H74" s="12"/>
    </row>
    <row r="75" spans="1:8" ht="12.75">
      <c r="A75" s="23" t="s">
        <v>15</v>
      </c>
      <c r="B75" s="16" t="s">
        <v>113</v>
      </c>
      <c r="C75" s="11">
        <v>6430686.7</v>
      </c>
      <c r="D75" s="11"/>
      <c r="E75" s="11"/>
      <c r="F75" s="11">
        <v>6430686.7</v>
      </c>
      <c r="G75" s="11"/>
      <c r="H75" s="11"/>
    </row>
    <row r="76" spans="1:8" ht="12.75">
      <c r="A76" s="23" t="s">
        <v>18</v>
      </c>
      <c r="B76" s="16" t="s">
        <v>123</v>
      </c>
      <c r="C76" s="11">
        <v>26827.46</v>
      </c>
      <c r="D76" s="11"/>
      <c r="E76" s="11"/>
      <c r="F76" s="11">
        <v>37506.44</v>
      </c>
      <c r="G76" s="11"/>
      <c r="H76" s="11"/>
    </row>
    <row r="77" spans="1:8" ht="12.75">
      <c r="A77" s="23"/>
      <c r="B77" s="16"/>
      <c r="C77" s="11"/>
      <c r="D77" s="11"/>
      <c r="E77" s="11"/>
      <c r="F77" s="11"/>
      <c r="G77" s="11"/>
      <c r="H77" s="11"/>
    </row>
    <row r="78" spans="1:8" ht="12.75">
      <c r="A78" s="17" t="s">
        <v>40</v>
      </c>
      <c r="B78" s="18" t="s">
        <v>114</v>
      </c>
      <c r="C78" s="11">
        <v>-468652.49</v>
      </c>
      <c r="D78" s="12">
        <f>C78</f>
        <v>-468652.49</v>
      </c>
      <c r="E78" s="12"/>
      <c r="F78" s="11">
        <v>-1186775.97</v>
      </c>
      <c r="G78" s="12">
        <f>F78</f>
        <v>-1186775.97</v>
      </c>
      <c r="H78" s="12"/>
    </row>
    <row r="79" spans="1:8" ht="12.75">
      <c r="A79" s="17"/>
      <c r="B79" s="18"/>
      <c r="C79" s="11"/>
      <c r="D79" s="12"/>
      <c r="E79" s="12"/>
      <c r="F79" s="11"/>
      <c r="G79" s="12"/>
      <c r="H79" s="12"/>
    </row>
    <row r="80" spans="1:8" ht="12.75">
      <c r="A80" s="23"/>
      <c r="B80" s="16"/>
      <c r="C80" s="11"/>
      <c r="D80" s="11"/>
      <c r="E80" s="11"/>
      <c r="F80" s="11"/>
      <c r="G80" s="11"/>
      <c r="H80" s="11"/>
    </row>
    <row r="81" spans="1:8" ht="12.75">
      <c r="A81" s="17" t="s">
        <v>88</v>
      </c>
      <c r="B81" s="18" t="s">
        <v>115</v>
      </c>
      <c r="C81" s="11"/>
      <c r="D81" s="12">
        <f>SUM(C82)</f>
        <v>-707444.5</v>
      </c>
      <c r="E81" s="12"/>
      <c r="F81" s="11"/>
      <c r="G81" s="12">
        <f>SUM(F82)</f>
        <v>221849.56</v>
      </c>
      <c r="H81" s="12"/>
    </row>
    <row r="82" spans="1:8" ht="12.75">
      <c r="A82" s="23" t="s">
        <v>15</v>
      </c>
      <c r="B82" s="16" t="s">
        <v>124</v>
      </c>
      <c r="C82" s="11">
        <v>-707444.5</v>
      </c>
      <c r="D82" s="11"/>
      <c r="E82" s="11"/>
      <c r="F82" s="11">
        <v>221849.56</v>
      </c>
      <c r="G82" s="11"/>
      <c r="H82" s="11"/>
    </row>
    <row r="83" spans="1:8" ht="12.75">
      <c r="A83" s="23"/>
      <c r="B83" s="16"/>
      <c r="C83" s="11"/>
      <c r="D83" s="11"/>
      <c r="E83" s="11"/>
      <c r="F83" s="11"/>
      <c r="G83" s="11"/>
      <c r="H83" s="11"/>
    </row>
    <row r="84" spans="1:8" ht="12.75">
      <c r="A84" s="21"/>
      <c r="B84" s="22" t="s">
        <v>116</v>
      </c>
      <c r="C84" s="11"/>
      <c r="D84" s="10"/>
      <c r="E84" s="10">
        <f>D61+D65+D70+D74+D78+D81</f>
        <v>5623320.01</v>
      </c>
      <c r="F84" s="11"/>
      <c r="G84" s="10"/>
      <c r="H84" s="10">
        <f>G61+G65+G70+G74+G78+G81</f>
        <v>5845169.57</v>
      </c>
    </row>
    <row r="85" spans="1:8" ht="12.75">
      <c r="A85" s="21"/>
      <c r="B85" s="22"/>
      <c r="C85" s="11"/>
      <c r="D85" s="10"/>
      <c r="E85" s="10"/>
      <c r="F85" s="11"/>
      <c r="G85" s="10"/>
      <c r="H85" s="10"/>
    </row>
    <row r="86" spans="1:8" ht="12.75">
      <c r="A86" s="21"/>
      <c r="B86" s="22" t="s">
        <v>117</v>
      </c>
      <c r="C86" s="11"/>
      <c r="D86" s="10"/>
      <c r="E86" s="10">
        <f>E41+E56+E84</f>
        <v>5805396.66</v>
      </c>
      <c r="F86" s="11"/>
      <c r="G86" s="10"/>
      <c r="H86" s="10">
        <f>H41+H56+H84</f>
        <v>6139714.8100000005</v>
      </c>
    </row>
    <row r="87" spans="1:8" ht="13.5" thickBot="1">
      <c r="A87" s="15"/>
      <c r="B87" s="24"/>
      <c r="C87" s="11"/>
      <c r="D87" s="11"/>
      <c r="E87" s="11"/>
      <c r="F87" s="11"/>
      <c r="G87" s="11"/>
      <c r="H87" s="11"/>
    </row>
    <row r="88" spans="1:8" ht="13.5" thickBot="1">
      <c r="A88" s="25"/>
      <c r="B88" s="26" t="s">
        <v>74</v>
      </c>
      <c r="C88" s="14"/>
      <c r="D88" s="13"/>
      <c r="E88" s="13">
        <v>370.29</v>
      </c>
      <c r="F88" s="14"/>
      <c r="G88" s="13"/>
      <c r="H88" s="13">
        <v>217.86</v>
      </c>
    </row>
    <row r="90" spans="6:8" ht="12.75">
      <c r="F90" s="7"/>
      <c r="H90" s="7"/>
    </row>
    <row r="91" spans="6:8" ht="12.75">
      <c r="F91" s="7"/>
      <c r="H91" s="7"/>
    </row>
    <row r="92" spans="6:8" ht="12.75">
      <c r="F92" s="7"/>
      <c r="H92" s="7"/>
    </row>
    <row r="93" ht="12.75">
      <c r="H93" s="7"/>
    </row>
    <row r="94" ht="12.75">
      <c r="H94" s="7"/>
    </row>
    <row r="95" ht="12.75">
      <c r="H95" s="7"/>
    </row>
  </sheetData>
  <sheetProtection/>
  <mergeCells count="6">
    <mergeCell ref="A1:H1"/>
    <mergeCell ref="A3:H3"/>
    <mergeCell ref="A4:H4"/>
    <mergeCell ref="C6:E6"/>
    <mergeCell ref="F6:H6"/>
    <mergeCell ref="A2:H2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65.7109375" style="0" bestFit="1" customWidth="1"/>
    <col min="2" max="2" width="11.7109375" style="30" bestFit="1" customWidth="1"/>
    <col min="3" max="4" width="13.140625" style="30" bestFit="1" customWidth="1"/>
    <col min="5" max="5" width="10.140625" style="0" bestFit="1" customWidth="1"/>
  </cols>
  <sheetData>
    <row r="1" spans="1:4" ht="18.75">
      <c r="A1" s="96" t="s">
        <v>132</v>
      </c>
      <c r="B1" s="97"/>
      <c r="C1" s="97"/>
      <c r="D1" s="98"/>
    </row>
    <row r="2" spans="1:4" ht="18.75">
      <c r="A2" s="102" t="s">
        <v>243</v>
      </c>
      <c r="B2" s="103"/>
      <c r="C2" s="103"/>
      <c r="D2" s="104"/>
    </row>
    <row r="3" spans="1:4" ht="18.75">
      <c r="A3" s="99" t="s">
        <v>246</v>
      </c>
      <c r="B3" s="100"/>
      <c r="C3" s="100"/>
      <c r="D3" s="101"/>
    </row>
    <row r="4" spans="1:5" ht="15">
      <c r="A4" s="80" t="s">
        <v>133</v>
      </c>
      <c r="B4" s="81"/>
      <c r="C4" s="81"/>
      <c r="D4" s="81">
        <v>1021448.04</v>
      </c>
      <c r="E4" s="1"/>
    </row>
    <row r="5" spans="1:4" ht="15">
      <c r="A5" s="4"/>
      <c r="B5" s="27"/>
      <c r="C5" s="27"/>
      <c r="D5" s="27"/>
    </row>
    <row r="6" spans="1:4" ht="15">
      <c r="A6" s="3" t="s">
        <v>134</v>
      </c>
      <c r="B6" s="27"/>
      <c r="C6" s="27"/>
      <c r="D6" s="27">
        <v>1784037.2000000002</v>
      </c>
    </row>
    <row r="7" spans="1:4" ht="15">
      <c r="A7" s="5" t="s">
        <v>135</v>
      </c>
      <c r="B7" s="27"/>
      <c r="C7" s="27">
        <v>1542971.06</v>
      </c>
      <c r="D7" s="27"/>
    </row>
    <row r="8" spans="1:4" ht="15">
      <c r="A8" s="5" t="s">
        <v>136</v>
      </c>
      <c r="B8" s="28">
        <v>1530656.06</v>
      </c>
      <c r="C8" s="27"/>
      <c r="D8" s="27"/>
    </row>
    <row r="9" spans="1:4" ht="15">
      <c r="A9" s="5" t="s">
        <v>137</v>
      </c>
      <c r="B9" s="28">
        <v>12315</v>
      </c>
      <c r="C9" s="27"/>
      <c r="D9" s="27"/>
    </row>
    <row r="10" spans="1:4" ht="15">
      <c r="A10" s="5" t="s">
        <v>138</v>
      </c>
      <c r="B10" s="28">
        <v>0</v>
      </c>
      <c r="C10" s="27"/>
      <c r="D10" s="27"/>
    </row>
    <row r="11" spans="1:4" ht="15">
      <c r="A11" s="5" t="s">
        <v>139</v>
      </c>
      <c r="B11" s="27"/>
      <c r="C11" s="27">
        <v>250840.47</v>
      </c>
      <c r="D11" s="27"/>
    </row>
    <row r="12" spans="1:4" ht="15">
      <c r="A12" s="5" t="s">
        <v>140</v>
      </c>
      <c r="B12" s="27"/>
      <c r="C12" s="27">
        <v>19237.54</v>
      </c>
      <c r="D12" s="27"/>
    </row>
    <row r="13" spans="1:4" ht="15">
      <c r="A13" s="5" t="s">
        <v>141</v>
      </c>
      <c r="B13" s="27"/>
      <c r="C13" s="27">
        <v>-26115.48</v>
      </c>
      <c r="D13" s="27"/>
    </row>
    <row r="14" spans="1:4" ht="15">
      <c r="A14" s="5" t="s">
        <v>142</v>
      </c>
      <c r="B14" s="27"/>
      <c r="C14" s="27"/>
      <c r="D14" s="27"/>
    </row>
    <row r="15" spans="1:4" ht="15">
      <c r="A15" s="5" t="s">
        <v>143</v>
      </c>
      <c r="B15" s="28">
        <v>0</v>
      </c>
      <c r="C15" s="27"/>
      <c r="D15" s="27"/>
    </row>
    <row r="16" spans="1:4" ht="15">
      <c r="A16" s="5" t="s">
        <v>144</v>
      </c>
      <c r="B16" s="28">
        <v>0</v>
      </c>
      <c r="C16" s="27"/>
      <c r="D16" s="27"/>
    </row>
    <row r="17" spans="1:4" ht="15">
      <c r="A17" s="5" t="s">
        <v>145</v>
      </c>
      <c r="B17" s="28">
        <v>-26115.48</v>
      </c>
      <c r="C17" s="27"/>
      <c r="D17" s="27"/>
    </row>
    <row r="18" spans="1:4" ht="15">
      <c r="A18" s="5" t="s">
        <v>146</v>
      </c>
      <c r="B18" s="27"/>
      <c r="C18" s="27">
        <v>0</v>
      </c>
      <c r="D18" s="27"/>
    </row>
    <row r="19" spans="1:4" ht="15">
      <c r="A19" s="5" t="s">
        <v>142</v>
      </c>
      <c r="B19" s="27"/>
      <c r="C19" s="27"/>
      <c r="D19" s="27"/>
    </row>
    <row r="20" spans="1:4" ht="15">
      <c r="A20" s="5" t="s">
        <v>143</v>
      </c>
      <c r="B20" s="28">
        <v>0</v>
      </c>
      <c r="C20" s="27"/>
      <c r="D20" s="27"/>
    </row>
    <row r="21" spans="1:4" ht="15">
      <c r="A21" s="5" t="s">
        <v>144</v>
      </c>
      <c r="B21" s="28">
        <v>0</v>
      </c>
      <c r="C21" s="27"/>
      <c r="D21" s="27"/>
    </row>
    <row r="22" spans="1:4" ht="15">
      <c r="A22" s="5" t="s">
        <v>145</v>
      </c>
      <c r="B22" s="28">
        <v>0</v>
      </c>
      <c r="C22" s="27"/>
      <c r="D22" s="27"/>
    </row>
    <row r="23" spans="1:4" ht="15">
      <c r="A23" s="5" t="s">
        <v>147</v>
      </c>
      <c r="B23" s="27"/>
      <c r="C23" s="27">
        <v>0</v>
      </c>
      <c r="D23" s="27"/>
    </row>
    <row r="24" spans="1:4" ht="15">
      <c r="A24" s="5" t="s">
        <v>148</v>
      </c>
      <c r="B24" s="27"/>
      <c r="C24" s="27">
        <v>0</v>
      </c>
      <c r="D24" s="27"/>
    </row>
    <row r="25" spans="1:4" ht="15">
      <c r="A25" s="5" t="s">
        <v>149</v>
      </c>
      <c r="B25" s="27"/>
      <c r="C25" s="27">
        <v>-2896.3899999999994</v>
      </c>
      <c r="D25" s="27"/>
    </row>
    <row r="26" spans="1:4" ht="15">
      <c r="A26" s="4"/>
      <c r="B26" s="27"/>
      <c r="C26" s="27"/>
      <c r="D26" s="27"/>
    </row>
    <row r="27" spans="1:4" ht="15">
      <c r="A27" s="3" t="s">
        <v>150</v>
      </c>
      <c r="B27" s="27"/>
      <c r="C27" s="27"/>
      <c r="D27" s="27">
        <v>1414087.68</v>
      </c>
    </row>
    <row r="28" spans="1:4" ht="15">
      <c r="A28" s="5" t="s">
        <v>151</v>
      </c>
      <c r="B28" s="29"/>
      <c r="C28" s="27">
        <v>1200561.82</v>
      </c>
      <c r="D28" s="27"/>
    </row>
    <row r="29" spans="1:4" ht="15">
      <c r="A29" s="5" t="s">
        <v>152</v>
      </c>
      <c r="B29" s="28">
        <v>1368184.85</v>
      </c>
      <c r="C29" s="27"/>
      <c r="D29" s="27"/>
    </row>
    <row r="30" spans="1:4" ht="15">
      <c r="A30" s="5" t="s">
        <v>153</v>
      </c>
      <c r="B30" s="28">
        <v>0</v>
      </c>
      <c r="C30" s="27"/>
      <c r="D30" s="27"/>
    </row>
    <row r="31" spans="1:4" ht="15">
      <c r="A31" s="5" t="s">
        <v>154</v>
      </c>
      <c r="B31" s="28">
        <v>-152683.74</v>
      </c>
      <c r="C31" s="27"/>
      <c r="D31" s="27"/>
    </row>
    <row r="32" spans="1:4" ht="15">
      <c r="A32" s="5" t="s">
        <v>155</v>
      </c>
      <c r="B32" s="28">
        <v>0</v>
      </c>
      <c r="C32" s="27"/>
      <c r="D32" s="27"/>
    </row>
    <row r="33" spans="1:4" ht="15">
      <c r="A33" s="5" t="s">
        <v>156</v>
      </c>
      <c r="B33" s="28">
        <v>-14939.289999999979</v>
      </c>
      <c r="C33" s="27"/>
      <c r="D33" s="27"/>
    </row>
    <row r="34" spans="1:4" ht="15">
      <c r="A34" s="5" t="s">
        <v>157</v>
      </c>
      <c r="B34" s="28">
        <v>0</v>
      </c>
      <c r="C34" s="27"/>
      <c r="D34" s="27"/>
    </row>
    <row r="35" spans="1:4" ht="15">
      <c r="A35" s="5" t="s">
        <v>158</v>
      </c>
      <c r="B35" s="29"/>
      <c r="C35" s="27">
        <v>210274.78</v>
      </c>
      <c r="D35" s="27"/>
    </row>
    <row r="36" spans="1:4" ht="15">
      <c r="A36" s="5" t="s">
        <v>159</v>
      </c>
      <c r="B36" s="28">
        <v>0</v>
      </c>
      <c r="C36" s="27"/>
      <c r="D36" s="27"/>
    </row>
    <row r="37" spans="1:4" ht="15">
      <c r="A37" s="5" t="s">
        <v>160</v>
      </c>
      <c r="B37" s="28">
        <v>0</v>
      </c>
      <c r="C37" s="27"/>
      <c r="D37" s="27"/>
    </row>
    <row r="38" spans="1:4" ht="15">
      <c r="A38" s="5" t="s">
        <v>161</v>
      </c>
      <c r="B38" s="28">
        <v>210274.78</v>
      </c>
      <c r="C38" s="29"/>
      <c r="D38" s="27"/>
    </row>
    <row r="39" spans="1:4" ht="15">
      <c r="A39" s="5" t="s">
        <v>162</v>
      </c>
      <c r="B39" s="28">
        <v>0</v>
      </c>
      <c r="C39" s="27"/>
      <c r="D39" s="27"/>
    </row>
    <row r="40" spans="1:4" ht="15">
      <c r="A40" s="5" t="s">
        <v>163</v>
      </c>
      <c r="B40" s="29"/>
      <c r="C40" s="27">
        <v>0</v>
      </c>
      <c r="D40" s="27"/>
    </row>
    <row r="41" spans="1:4" ht="15">
      <c r="A41" s="5" t="s">
        <v>164</v>
      </c>
      <c r="B41" s="28">
        <v>0</v>
      </c>
      <c r="C41" s="27"/>
      <c r="D41" s="27"/>
    </row>
    <row r="42" spans="1:4" ht="15">
      <c r="A42" s="5" t="s">
        <v>165</v>
      </c>
      <c r="B42" s="28">
        <v>0</v>
      </c>
      <c r="C42" s="27"/>
      <c r="D42" s="27"/>
    </row>
    <row r="43" spans="1:4" ht="15">
      <c r="A43" s="5" t="s">
        <v>166</v>
      </c>
      <c r="B43" s="27"/>
      <c r="C43" s="27">
        <v>0</v>
      </c>
      <c r="D43" s="27"/>
    </row>
    <row r="44" spans="1:4" ht="15">
      <c r="A44" s="5" t="s">
        <v>167</v>
      </c>
      <c r="B44" s="27"/>
      <c r="C44" s="27">
        <v>424.88</v>
      </c>
      <c r="D44" s="27"/>
    </row>
    <row r="45" spans="1:4" ht="15">
      <c r="A45" s="5" t="s">
        <v>168</v>
      </c>
      <c r="B45" s="28">
        <v>424.88</v>
      </c>
      <c r="C45" s="27"/>
      <c r="D45" s="27"/>
    </row>
    <row r="46" spans="1:4" ht="15">
      <c r="A46" s="5" t="s">
        <v>165</v>
      </c>
      <c r="B46" s="28">
        <v>0</v>
      </c>
      <c r="C46" s="27"/>
      <c r="D46" s="27"/>
    </row>
    <row r="47" spans="1:4" ht="15">
      <c r="A47" s="5" t="s">
        <v>169</v>
      </c>
      <c r="B47" s="27"/>
      <c r="C47" s="27">
        <v>-14600</v>
      </c>
      <c r="D47" s="27"/>
    </row>
    <row r="48" spans="1:4" ht="15">
      <c r="A48" s="5" t="s">
        <v>170</v>
      </c>
      <c r="B48" s="27"/>
      <c r="C48" s="27">
        <v>15789.489999999994</v>
      </c>
      <c r="D48" s="27"/>
    </row>
    <row r="49" spans="1:4" ht="15">
      <c r="A49" s="5" t="s">
        <v>171</v>
      </c>
      <c r="B49" s="28">
        <v>0</v>
      </c>
      <c r="C49" s="27"/>
      <c r="D49" s="27"/>
    </row>
    <row r="50" spans="1:4" ht="15">
      <c r="A50" s="5" t="s">
        <v>172</v>
      </c>
      <c r="B50" s="28">
        <v>0</v>
      </c>
      <c r="C50" s="27"/>
      <c r="D50" s="27"/>
    </row>
    <row r="51" spans="1:4" ht="15">
      <c r="A51" s="5" t="s">
        <v>173</v>
      </c>
      <c r="B51" s="28">
        <v>15789.489999999994</v>
      </c>
      <c r="C51" s="27"/>
      <c r="D51" s="27"/>
    </row>
    <row r="52" spans="1:4" ht="15">
      <c r="A52" s="5" t="s">
        <v>174</v>
      </c>
      <c r="B52" s="27"/>
      <c r="C52" s="27">
        <v>0</v>
      </c>
      <c r="D52" s="27"/>
    </row>
    <row r="53" spans="1:4" ht="15">
      <c r="A53" s="5" t="s">
        <v>171</v>
      </c>
      <c r="B53" s="28">
        <v>0</v>
      </c>
      <c r="C53" s="27"/>
      <c r="D53" s="27"/>
    </row>
    <row r="54" spans="1:4" ht="15">
      <c r="A54" s="5" t="s">
        <v>172</v>
      </c>
      <c r="B54" s="28">
        <v>0</v>
      </c>
      <c r="C54" s="27"/>
      <c r="D54" s="27"/>
    </row>
    <row r="55" spans="1:4" ht="15">
      <c r="A55" s="5" t="s">
        <v>173</v>
      </c>
      <c r="B55" s="28">
        <v>0</v>
      </c>
      <c r="C55" s="27"/>
      <c r="D55" s="27"/>
    </row>
    <row r="56" spans="1:4" ht="15">
      <c r="A56" s="5" t="s">
        <v>175</v>
      </c>
      <c r="B56" s="27"/>
      <c r="C56" s="27">
        <v>0</v>
      </c>
      <c r="D56" s="27"/>
    </row>
    <row r="57" spans="1:4" ht="15">
      <c r="A57" s="5" t="s">
        <v>176</v>
      </c>
      <c r="B57" s="27"/>
      <c r="C57" s="27">
        <v>0</v>
      </c>
      <c r="D57" s="27"/>
    </row>
    <row r="58" spans="1:4" ht="15">
      <c r="A58" s="5" t="s">
        <v>177</v>
      </c>
      <c r="B58" s="27"/>
      <c r="C58" s="27">
        <v>1636.7099999999627</v>
      </c>
      <c r="D58" s="27"/>
    </row>
    <row r="59" spans="1:4" ht="15">
      <c r="A59" s="4"/>
      <c r="B59" s="27"/>
      <c r="C59" s="27"/>
      <c r="D59" s="27"/>
    </row>
    <row r="60" spans="1:4" ht="15">
      <c r="A60" s="3" t="s">
        <v>178</v>
      </c>
      <c r="B60" s="27"/>
      <c r="C60" s="27"/>
      <c r="D60" s="27">
        <v>1391397.5600000003</v>
      </c>
    </row>
    <row r="61" spans="1:4" ht="15">
      <c r="A61" s="4"/>
      <c r="B61" s="27"/>
      <c r="C61" s="27"/>
      <c r="D61" s="27"/>
    </row>
    <row r="62" spans="1:4" ht="15">
      <c r="A62" s="3" t="s">
        <v>179</v>
      </c>
      <c r="B62" s="27"/>
      <c r="C62" s="27"/>
      <c r="D62" s="27">
        <v>369949.52000000025</v>
      </c>
    </row>
    <row r="63" spans="1:4" ht="15">
      <c r="A63" s="6"/>
      <c r="B63" s="27"/>
      <c r="C63" s="27"/>
      <c r="D63" s="27"/>
    </row>
    <row r="65" ht="12.75">
      <c r="D65" s="2"/>
    </row>
    <row r="66" ht="12.75">
      <c r="D66" s="2"/>
    </row>
  </sheetData>
  <sheetProtection/>
  <mergeCells count="3">
    <mergeCell ref="A1:D1"/>
    <mergeCell ref="A3:D3"/>
    <mergeCell ref="A2:D2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nazim</dc:creator>
  <cp:keywords/>
  <dc:description/>
  <cp:lastModifiedBy>Ayhan Tay</cp:lastModifiedBy>
  <cp:lastPrinted>2020-02-20T12:42:54Z</cp:lastPrinted>
  <dcterms:created xsi:type="dcterms:W3CDTF">2002-01-09T19:19:23Z</dcterms:created>
  <dcterms:modified xsi:type="dcterms:W3CDTF">2020-02-21T11:01:59Z</dcterms:modified>
  <cp:category/>
  <cp:version/>
  <cp:contentType/>
  <cp:contentStatus/>
</cp:coreProperties>
</file>